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Guňka\G35-2023 Balkony\"/>
    </mc:Choice>
  </mc:AlternateContent>
  <xr:revisionPtr revIDLastSave="0" documentId="13_ncr:1_{DB1B574D-2B33-4AE5-AB34-FCB9515C5147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Pol'!$A$1:$Y$116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06" i="12"/>
  <c r="BA64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1" i="12"/>
  <c r="M11" i="12" s="1"/>
  <c r="I11" i="12"/>
  <c r="K11" i="12"/>
  <c r="O11" i="12"/>
  <c r="O8" i="12" s="1"/>
  <c r="Q11" i="12"/>
  <c r="V11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0" i="12"/>
  <c r="I30" i="12"/>
  <c r="K30" i="12"/>
  <c r="G31" i="12"/>
  <c r="I31" i="12"/>
  <c r="K31" i="12"/>
  <c r="M31" i="12"/>
  <c r="M30" i="12" s="1"/>
  <c r="O31" i="12"/>
  <c r="O30" i="12" s="1"/>
  <c r="Q31" i="12"/>
  <c r="Q30" i="12" s="1"/>
  <c r="V31" i="12"/>
  <c r="V30" i="12" s="1"/>
  <c r="G32" i="12"/>
  <c r="V32" i="12"/>
  <c r="G33" i="12"/>
  <c r="I33" i="12"/>
  <c r="I32" i="12" s="1"/>
  <c r="K33" i="12"/>
  <c r="K32" i="12" s="1"/>
  <c r="M33" i="12"/>
  <c r="M32" i="12" s="1"/>
  <c r="O33" i="12"/>
  <c r="O32" i="12" s="1"/>
  <c r="Q33" i="12"/>
  <c r="Q32" i="12" s="1"/>
  <c r="V33" i="12"/>
  <c r="G35" i="12"/>
  <c r="G34" i="12" s="1"/>
  <c r="I35" i="12"/>
  <c r="I34" i="12" s="1"/>
  <c r="K35" i="12"/>
  <c r="K34" i="12" s="1"/>
  <c r="M35" i="12"/>
  <c r="M34" i="12" s="1"/>
  <c r="O35" i="12"/>
  <c r="Q35" i="12"/>
  <c r="Q34" i="12" s="1"/>
  <c r="V35" i="12"/>
  <c r="V34" i="12" s="1"/>
  <c r="G36" i="12"/>
  <c r="M36" i="12" s="1"/>
  <c r="I36" i="12"/>
  <c r="K36" i="12"/>
  <c r="O36" i="12"/>
  <c r="O34" i="12" s="1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G41" i="12" s="1"/>
  <c r="I42" i="12"/>
  <c r="I41" i="12" s="1"/>
  <c r="K42" i="12"/>
  <c r="K41" i="12" s="1"/>
  <c r="M42" i="12"/>
  <c r="M41" i="12" s="1"/>
  <c r="O42" i="12"/>
  <c r="O41" i="12" s="1"/>
  <c r="Q42" i="12"/>
  <c r="Q41" i="12" s="1"/>
  <c r="V42" i="12"/>
  <c r="V41" i="12" s="1"/>
  <c r="G44" i="12"/>
  <c r="M44" i="12" s="1"/>
  <c r="I44" i="12"/>
  <c r="I43" i="12" s="1"/>
  <c r="K44" i="12"/>
  <c r="K43" i="12" s="1"/>
  <c r="O44" i="12"/>
  <c r="O43" i="12" s="1"/>
  <c r="Q44" i="12"/>
  <c r="Q43" i="12" s="1"/>
  <c r="V44" i="12"/>
  <c r="G46" i="12"/>
  <c r="I46" i="12"/>
  <c r="K46" i="12"/>
  <c r="M46" i="12"/>
  <c r="O46" i="12"/>
  <c r="Q46" i="12"/>
  <c r="V46" i="12"/>
  <c r="V43" i="12" s="1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G50" i="12" s="1"/>
  <c r="I51" i="12"/>
  <c r="I50" i="12" s="1"/>
  <c r="K51" i="12"/>
  <c r="K50" i="12" s="1"/>
  <c r="M51" i="12"/>
  <c r="M50" i="12" s="1"/>
  <c r="O51" i="12"/>
  <c r="O50" i="12" s="1"/>
  <c r="Q51" i="12"/>
  <c r="Q50" i="12" s="1"/>
  <c r="V51" i="12"/>
  <c r="V50" i="12" s="1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5" i="12"/>
  <c r="I55" i="12"/>
  <c r="I54" i="12" s="1"/>
  <c r="K55" i="12"/>
  <c r="K54" i="12" s="1"/>
  <c r="M55" i="12"/>
  <c r="O55" i="12"/>
  <c r="Q55" i="12"/>
  <c r="Q54" i="12" s="1"/>
  <c r="V55" i="12"/>
  <c r="G58" i="12"/>
  <c r="I58" i="12"/>
  <c r="K58" i="12"/>
  <c r="M58" i="12"/>
  <c r="O58" i="12"/>
  <c r="O54" i="12" s="1"/>
  <c r="Q58" i="12"/>
  <c r="V58" i="12"/>
  <c r="G61" i="12"/>
  <c r="G54" i="12" s="1"/>
  <c r="I61" i="12"/>
  <c r="K61" i="12"/>
  <c r="O61" i="12"/>
  <c r="Q61" i="12"/>
  <c r="V61" i="12"/>
  <c r="G66" i="12"/>
  <c r="M66" i="12" s="1"/>
  <c r="I66" i="12"/>
  <c r="K66" i="12"/>
  <c r="O66" i="12"/>
  <c r="Q66" i="12"/>
  <c r="V66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V54" i="12" s="1"/>
  <c r="G74" i="12"/>
  <c r="M74" i="12" s="1"/>
  <c r="I74" i="12"/>
  <c r="K74" i="12"/>
  <c r="O74" i="12"/>
  <c r="Q74" i="12"/>
  <c r="V74" i="12"/>
  <c r="G75" i="12"/>
  <c r="I75" i="12"/>
  <c r="G76" i="12"/>
  <c r="I76" i="12"/>
  <c r="K76" i="12"/>
  <c r="K75" i="12" s="1"/>
  <c r="M76" i="12"/>
  <c r="M75" i="12" s="1"/>
  <c r="O76" i="12"/>
  <c r="O75" i="12" s="1"/>
  <c r="Q76" i="12"/>
  <c r="Q75" i="12" s="1"/>
  <c r="V76" i="12"/>
  <c r="V75" i="12" s="1"/>
  <c r="G78" i="12"/>
  <c r="I78" i="12"/>
  <c r="K78" i="12"/>
  <c r="M78" i="12"/>
  <c r="O78" i="12"/>
  <c r="Q78" i="12"/>
  <c r="V78" i="12"/>
  <c r="G81" i="12"/>
  <c r="I81" i="12"/>
  <c r="K81" i="12"/>
  <c r="M81" i="12"/>
  <c r="O81" i="12"/>
  <c r="Q81" i="12"/>
  <c r="V81" i="12"/>
  <c r="G83" i="12"/>
  <c r="M83" i="12" s="1"/>
  <c r="I83" i="12"/>
  <c r="I82" i="12" s="1"/>
  <c r="K83" i="12"/>
  <c r="K82" i="12" s="1"/>
  <c r="O83" i="12"/>
  <c r="O82" i="12" s="1"/>
  <c r="Q83" i="12"/>
  <c r="Q82" i="12" s="1"/>
  <c r="V83" i="12"/>
  <c r="G84" i="12"/>
  <c r="I84" i="12"/>
  <c r="K84" i="12"/>
  <c r="M84" i="12"/>
  <c r="O84" i="12"/>
  <c r="Q84" i="12"/>
  <c r="V84" i="12"/>
  <c r="V82" i="12" s="1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K91" i="12"/>
  <c r="G92" i="12"/>
  <c r="M92" i="12" s="1"/>
  <c r="M91" i="12" s="1"/>
  <c r="I92" i="12"/>
  <c r="I91" i="12" s="1"/>
  <c r="K92" i="12"/>
  <c r="O92" i="12"/>
  <c r="O91" i="12" s="1"/>
  <c r="Q92" i="12"/>
  <c r="Q91" i="12" s="1"/>
  <c r="V92" i="12"/>
  <c r="G93" i="12"/>
  <c r="M93" i="12" s="1"/>
  <c r="I93" i="12"/>
  <c r="K93" i="12"/>
  <c r="O93" i="12"/>
  <c r="Q93" i="12"/>
  <c r="V93" i="12"/>
  <c r="V91" i="12" s="1"/>
  <c r="G95" i="12"/>
  <c r="I95" i="12"/>
  <c r="I94" i="12" s="1"/>
  <c r="K95" i="12"/>
  <c r="K94" i="12" s="1"/>
  <c r="M95" i="12"/>
  <c r="O95" i="12"/>
  <c r="O94" i="12" s="1"/>
  <c r="Q95" i="12"/>
  <c r="V95" i="12"/>
  <c r="V94" i="12" s="1"/>
  <c r="G97" i="12"/>
  <c r="G94" i="12" s="1"/>
  <c r="I97" i="12"/>
  <c r="K97" i="12"/>
  <c r="O97" i="12"/>
  <c r="Q97" i="12"/>
  <c r="V97" i="12"/>
  <c r="G98" i="12"/>
  <c r="M98" i="12" s="1"/>
  <c r="I98" i="12"/>
  <c r="K98" i="12"/>
  <c r="O98" i="12"/>
  <c r="Q98" i="12"/>
  <c r="Q94" i="12" s="1"/>
  <c r="V98" i="12"/>
  <c r="I99" i="12"/>
  <c r="V99" i="12"/>
  <c r="G100" i="12"/>
  <c r="M100" i="12" s="1"/>
  <c r="M99" i="12" s="1"/>
  <c r="I100" i="12"/>
  <c r="K100" i="12"/>
  <c r="K99" i="12" s="1"/>
  <c r="O100" i="12"/>
  <c r="O99" i="12" s="1"/>
  <c r="Q100" i="12"/>
  <c r="V100" i="12"/>
  <c r="G102" i="12"/>
  <c r="I102" i="12"/>
  <c r="K102" i="12"/>
  <c r="M102" i="12"/>
  <c r="O102" i="12"/>
  <c r="Q102" i="12"/>
  <c r="Q99" i="12" s="1"/>
  <c r="V102" i="12"/>
  <c r="AF106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2" i="1" l="1"/>
  <c r="J58" i="1" s="1"/>
  <c r="J56" i="1"/>
  <c r="J57" i="1"/>
  <c r="J49" i="1"/>
  <c r="J55" i="1"/>
  <c r="J50" i="1"/>
  <c r="J51" i="1"/>
  <c r="J52" i="1"/>
  <c r="J53" i="1"/>
  <c r="J59" i="1"/>
  <c r="G26" i="1"/>
  <c r="A26" i="1"/>
  <c r="A23" i="1"/>
  <c r="G28" i="1"/>
  <c r="M82" i="12"/>
  <c r="M8" i="12"/>
  <c r="M43" i="12"/>
  <c r="M97" i="12"/>
  <c r="M94" i="12" s="1"/>
  <c r="M61" i="12"/>
  <c r="M54" i="12" s="1"/>
  <c r="G99" i="12"/>
  <c r="G91" i="12"/>
  <c r="G43" i="12"/>
  <c r="AE106" i="12"/>
  <c r="G82" i="12"/>
  <c r="I21" i="1"/>
  <c r="I39" i="1"/>
  <c r="I42" i="1" s="1"/>
  <c r="J60" i="1" l="1"/>
  <c r="J54" i="1"/>
  <c r="J61" i="1"/>
  <c r="J62" i="1"/>
  <c r="G24" i="1"/>
  <c r="A27" i="1" s="1"/>
  <c r="A24" i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8D2BBBB-8485-433B-A0DE-847FB987144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83983D0-450C-4D71-A047-54978F6D82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<sst xmlns="http://schemas.openxmlformats.org/spreadsheetml/2006/main" count="665" uniqueCount="260">
  <si>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</si>
  <si>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</si>
  <si>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</si>
  <si>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</si>
  <si>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</si>
  <si>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</si>
  <si>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</si>
  <si>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</si>
  <si>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</si>
  <si>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</si>
  <si>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</si>
  <si>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</si>
  <si>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</si>
  <si>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</si>
  <si>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</si>
  <si>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</si>
  <si>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</si>
  <si>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</si>
  <si>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</si>
  <si>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</si>
  <si>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</si>
  <si>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</si>
  <si>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</si>
  <si>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</si>
  <si>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</si>
  <si>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</si>
  <si>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</si>
  <si>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</si>
  <si>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</si>
  <si>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</si>
  <si>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</si>
  <si>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</si>
  <si>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</si>
  <si>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</si>
  <si>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</si>
  <si>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</si>
  <si>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</si>
  <si>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</si>
  <si>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</si>
  <si>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</si>
  <si>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</si>
  <si>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</si>
  <si>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</si>
  <si>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</si>
  <si>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Achitektonicko-stavební řešení</t>
  </si>
  <si>
    <t>Objekt:</t>
  </si>
  <si>
    <t>Rozpočet:</t>
  </si>
  <si>
    <t>G35-2023</t>
  </si>
  <si>
    <t>Sanace balkonu Benjamín Petřvald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</si>
  <si>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</si>
  <si>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</si>
  <si>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</si>
  <si>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</si>
  <si>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</si>
  <si>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</si>
  <si>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</si>
  <si>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</si>
  <si>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</si>
  <si>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</si>
  <si>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</si>
  <si>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</si>
  <si>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</si>
  <si>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</si>
  <si>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</si>
  <si>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</si>
  <si>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</si>
  <si>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</si>
  <si>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</si>
  <si>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764</t>
  </si>
  <si>
    <t>Konstrukce klempířské</t>
  </si>
  <si>
    <t>767</t>
  </si>
  <si>
    <t>Konstrukce zámečnické</t>
  </si>
  <si>
    <t>771</t>
  </si>
  <si>
    <t>Podlahy z dlaždic a obklady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</si>
  <si>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</si>
  <si>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</si>
  <si>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</si>
  <si>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</si>
  <si>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</si>
  <si>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</si>
  <si>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</si>
  <si>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</si>
  <si>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</si>
  <si>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</si>
  <si>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</si>
  <si>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</si>
  <si>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</si>
  <si>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</si>
  <si>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</si>
  <si>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</si>
  <si>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</si>
  <si>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</si>
  <si>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</si>
  <si>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</si>
  <si>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</si>
  <si>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</si>
  <si>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</si>
  <si>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</si>
  <si>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</si>
  <si>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</si>
  <si>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</si>
  <si>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</si>
  <si>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</si>
  <si>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</si>
  <si>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</si>
  <si>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</si>
  <si>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</si>
  <si>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</si>
  <si>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</si>
  <si>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622323041R00</t>
  </si>
  <si>
    <t xml:space="preserve">Penetrace podkladu </t>
  </si>
  <si>
    <t>m2</t>
  </si>
  <si>
    <t>RTS 24/ I</t>
  </si>
  <si>
    <t>RTS 23/ I</t>
  </si>
  <si>
    <t>Práce</t>
  </si>
  <si>
    <t>Běžná</t>
  </si>
  <si>
    <t>POL1_</t>
  </si>
  <si>
    <t>podhled : 92</t>
  </si>
  <si>
    <t>VV</t>
  </si>
  <si>
    <t>622311730RT3</t>
  </si>
  <si>
    <t>Zatepl.syst., fasáda, miner.desky tl. 50 mm s omítkou silikonovou probarvenou</t>
  </si>
  <si>
    <t>vč. D+M systémových lišt</t>
  </si>
  <si>
    <t>POP</t>
  </si>
  <si>
    <t>622474115R00</t>
  </si>
  <si>
    <t>Reprofilace beton.povrchů sanační maltou, tl.15 mm</t>
  </si>
  <si>
    <t>podlaha : 92</t>
  </si>
  <si>
    <t>622473001R00</t>
  </si>
  <si>
    <t>Kontaktní nátěr  pod reprofilaci</t>
  </si>
  <si>
    <t>622904112R00</t>
  </si>
  <si>
    <t xml:space="preserve">Očištění povrchu tlakovou vodou </t>
  </si>
  <si>
    <t>strop : 92</t>
  </si>
  <si>
    <t>624472101R00</t>
  </si>
  <si>
    <t>Antikorozní nátěr výztuže</t>
  </si>
  <si>
    <t>2x odhad 20%</t>
  </si>
  <si>
    <t>podlaha : 92*0,2*2</t>
  </si>
  <si>
    <t>podhled : 92*0,2*2</t>
  </si>
  <si>
    <t>62-001.RXX</t>
  </si>
  <si>
    <t>Odstranění zkorodované výztuže a nahrazení novou</t>
  </si>
  <si>
    <t>Vlastní</t>
  </si>
  <si>
    <t>Indiv</t>
  </si>
  <si>
    <t>podlaha v ploše cca 10% : 92*0,1</t>
  </si>
  <si>
    <t>podhled v ploše cca 10% : 92*0,1</t>
  </si>
  <si>
    <t>632442411R00</t>
  </si>
  <si>
    <t>Potěr ve spádu,do 100 m2,tl.40 mm</t>
  </si>
  <si>
    <t>941955001R00</t>
  </si>
  <si>
    <t>Lešení lehké pomocné, výška podlahy do 1,2 m</t>
  </si>
  <si>
    <t>965048150R00</t>
  </si>
  <si>
    <t>Dočištění povrchu po vybourání dlažeb, tmel do 50%</t>
  </si>
  <si>
    <t>965081713RT1</t>
  </si>
  <si>
    <t>Bourání dlažeb keramických tl.10 mm, nad 1 m2 ručně, dlaždice keramické</t>
  </si>
  <si>
    <t>92</t>
  </si>
  <si>
    <t>965081702R00</t>
  </si>
  <si>
    <t xml:space="preserve">Bourání soklíků z dlažeb keramických </t>
  </si>
  <si>
    <t>m</t>
  </si>
  <si>
    <t>24,76+3,75+3,75</t>
  </si>
  <si>
    <t>978011191R00</t>
  </si>
  <si>
    <t>Otlučení omítek vnitřních vápenných stropů do 100%</t>
  </si>
  <si>
    <t>999281105R00</t>
  </si>
  <si>
    <t>Přesun hmot pro opravy a údržbu do výšky 6 m</t>
  </si>
  <si>
    <t>t</t>
  </si>
  <si>
    <t>Přesun hmot</t>
  </si>
  <si>
    <t>POL7_</t>
  </si>
  <si>
    <t>711212000R00</t>
  </si>
  <si>
    <t>Penetrace podkladu pod hydroizolační hmoty, včetně dodávky</t>
  </si>
  <si>
    <t>podlaha : 92+33*0,1</t>
  </si>
  <si>
    <t>711212001R00</t>
  </si>
  <si>
    <t>Nátěr hydroizolační, vč. dodávky HI hmoty</t>
  </si>
  <si>
    <t>711212601R00</t>
  </si>
  <si>
    <t>Utěsnění detailů při stěrkových hydroizolacích, těsnicí pás do spoje podlaha - stěna</t>
  </si>
  <si>
    <t>998711101R00</t>
  </si>
  <si>
    <t>Přesun hmot pro izolace proti vodě, výšky do 6 m</t>
  </si>
  <si>
    <t>721242112R00</t>
  </si>
  <si>
    <t xml:space="preserve">D+M lapač střešních splavenin </t>
  </si>
  <si>
    <t>kus</t>
  </si>
  <si>
    <t>721242805R00</t>
  </si>
  <si>
    <t>Demontáž lapače střešních splavenin</t>
  </si>
  <si>
    <t>998721101R00</t>
  </si>
  <si>
    <t>Přesun hmot pro vnitřní kanalizaci, výšky do 6 m</t>
  </si>
  <si>
    <t>764352203R00</t>
  </si>
  <si>
    <t>Žlaby z Pz plechu podokapní půlkruhové, rš 330 mm</t>
  </si>
  <si>
    <t>Kompletní provedení a dodávka dle výpisu prvků.</t>
  </si>
  <si>
    <t>4/K : 28,5</t>
  </si>
  <si>
    <t>764359213R00</t>
  </si>
  <si>
    <t>Kotlík z Pz plechu kónický pro trouby D do 150 mm</t>
  </si>
  <si>
    <t>2/K : 2</t>
  </si>
  <si>
    <t>764454204R00</t>
  </si>
  <si>
    <t>Odpadní trouby z Pz plechu, kruhové, D 150 mm</t>
  </si>
  <si>
    <t/>
  </si>
  <si>
    <t>Položka je kalkulována včetně nákladů na dodání zděří, manžet, odboček, kolen, odskoků, výpustí vody a přechodových kusů.</t>
  </si>
  <si>
    <t>3/K+5/K : 5,2</t>
  </si>
  <si>
    <t>764371211R00</t>
  </si>
  <si>
    <t>Profil okapní, pozinkovaný plech</t>
  </si>
  <si>
    <t>1/K : 28,5</t>
  </si>
  <si>
    <t>764352810R00</t>
  </si>
  <si>
    <t>Demontáž žlabů půlkruh. rovných, rš 330 mm, do 30°</t>
  </si>
  <si>
    <t>764359810R00</t>
  </si>
  <si>
    <t xml:space="preserve">Demontáž kotlíku </t>
  </si>
  <si>
    <t>764421830R00</t>
  </si>
  <si>
    <t>Demontáž oplechování - okapní profil</t>
  </si>
  <si>
    <t>764453844R00</t>
  </si>
  <si>
    <t>Demontáž kolen</t>
  </si>
  <si>
    <t>764454803R00</t>
  </si>
  <si>
    <t>Demontáž odpadních trub kruhových, D 150 mm</t>
  </si>
  <si>
    <t>998764101R00</t>
  </si>
  <si>
    <t>Přesun hmot pro klempířské konstr., výšky do 6 m</t>
  </si>
  <si>
    <t>767996804R00</t>
  </si>
  <si>
    <t>Demontáž ocelových konstrukcí pro repasi</t>
  </si>
  <si>
    <t>kg</t>
  </si>
  <si>
    <t>zábradlí vč. branek : (53,1+1,3*3)*30</t>
  </si>
  <si>
    <t>767-002.RXX</t>
  </si>
  <si>
    <t>D+M nové ocelového zábradlí vč. branek vč. kotvení, koečné povrchové úpravy a dílenské dokumentace</t>
  </si>
  <si>
    <t>6/K : 53,1</t>
  </si>
  <si>
    <t>7/K : 1,3*3</t>
  </si>
  <si>
    <t>998767201R00</t>
  </si>
  <si>
    <t>Přesun hmot pro zámečnické konstr., výšky do 6 m</t>
  </si>
  <si>
    <t>771101210R00</t>
  </si>
  <si>
    <t>Penetrace podkladu pod dlažby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</si>
  <si>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</si>
  <si>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</si>
  <si>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</si>
  <si>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</si>
  <si>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</si>
  <si>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</t>
  </si>
  <si>
    <t>597642030R</t>
  </si>
  <si>
    <t xml:space="preserve">Dlažba </t>
  </si>
  <si>
    <t>SPCM</t>
  </si>
  <si>
    <t>Specifikace</t>
  </si>
  <si>
    <t>POL3_</t>
  </si>
  <si>
    <t>92*1,12</t>
  </si>
  <si>
    <t>33*0,1*1,12</t>
  </si>
  <si>
    <t>998771101R00</t>
  </si>
  <si>
    <t>Přesun hmot pro podlahy z dlaždic, výšky do 6 m</t>
  </si>
  <si>
    <t>M21-001.RXX</t>
  </si>
  <si>
    <t>Demontáž osvětlení vč. přívodního kabelu (chráničky), úschova, očištění, zpětná montáž</t>
  </si>
  <si>
    <t>M21-002.RXX</t>
  </si>
  <si>
    <t>Demontáž kamerového systému vč. přívodního kabelu, úschova, očištění, zpětná montáž</t>
  </si>
  <si>
    <t>soub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</si>
  <si>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</si>
  <si>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</si>
  <si>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</si>
  <si>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</si>
  <si>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</si>
  <si>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</si>
  <si>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</si>
  <si>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</si>
  <si>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 xml:space="preserve">Poplatek za uložení suti - směs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</si>
  <si>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</si>
  <si>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</si>
  <si>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</si>
  <si>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</si>
  <si>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</si>
  <si>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</si>
  <si>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</si>
  <si>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a kompletační činnost</t>
  </si>
  <si>
    <t>Koordinace stavebních a technologických dodávek stavby.</t>
  </si>
  <si>
    <t>Kompletační činnost (revize, zkoušky, dokumentace skutečného provedení, aj...)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</si>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</sst>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22" zoomScaleNormal="100" zoomScaleSheetLayoutView="75" workbookViewId="0">
      <selection activeCell="E24" sqref="E24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3">
      <c r="A2" s="2"/>
      <c r="B2" s="77" t="s">
        <v>24</v>
      </c>
      <c r="C2" s="78"/>
      <c r="D2" s="79" t="s">
        <v>47</v>
      </c>
      <c r="E2" s="239" t="s">
        <v>48</v>
      </c>
      <c r="F2" s="240"/>
      <c r="G2" s="240"/>
      <c r="H2" s="240"/>
      <c r="I2" s="240"/>
      <c r="J2" s="241"/>
      <c r="O2" s="1"/>
    </row>
    <row r="3" spans="1:15" ht="27" customHeight="1" x14ac:dyDescent="0.3">
      <c r="A3" s="2"/>
      <c r="B3" s="80" t="s">
        <v>45</v>
      </c>
      <c r="C3" s="78"/>
      <c r="D3" s="81" t="s">
        <v>43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3">
      <c r="A4" s="76">
        <v>3224</v>
      </c>
      <c r="B4" s="82" t="s">
        <v>46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3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246"/>
      <c r="E11" s="246"/>
      <c r="F11" s="246"/>
      <c r="G11" s="246"/>
      <c r="H11" s="18" t="s">
        <v>42</v>
      </c>
      <c r="I11" s="85"/>
      <c r="J11" s="8"/>
    </row>
    <row r="12" spans="1:15" ht="15.75" customHeight="1" x14ac:dyDescent="0.3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3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3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SUMIF(F49:F61,A16,I49:I61)+SUMIF(F49:F61,"PSU",I49:I61)</f>
        <v>0</v>
      </c>
      <c r="J16" s="212"/>
    </row>
    <row r="17" spans="1:10" ht="23.25" customHeight="1" x14ac:dyDescent="0.3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SUMIF(F49:F61,A17,I49:I61)</f>
        <v>0</v>
      </c>
      <c r="J17" s="212"/>
    </row>
    <row r="18" spans="1:10" ht="23.25" customHeight="1" x14ac:dyDescent="0.3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SUMIF(F49:F61,A18,I49:I61)</f>
        <v>0</v>
      </c>
      <c r="J18" s="212"/>
    </row>
    <row r="19" spans="1:10" ht="23.25" customHeight="1" x14ac:dyDescent="0.3">
      <c r="A19" s="139" t="s">
        <v>79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SUMIF(F49:F61,A19,I49:I61)</f>
        <v>0</v>
      </c>
      <c r="J19" s="212"/>
    </row>
    <row r="20" spans="1:10" ht="23.25" customHeight="1" x14ac:dyDescent="0.3">
      <c r="A20" s="139" t="s">
        <v>80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SUMIF(F49:F61,A20,I49:I61)</f>
        <v>0</v>
      </c>
      <c r="J20" s="212"/>
    </row>
    <row r="21" spans="1:10" ht="23.25" customHeight="1" x14ac:dyDescent="0.3">
      <c r="A21" s="2"/>
      <c r="B21" s="48" t="s">
        <v>31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35">
      <c r="A28" s="2"/>
      <c r="B28" s="112" t="s">
        <v>25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51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3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3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3">
      <c r="A39" s="88">
        <v>1</v>
      </c>
      <c r="B39" s="98" t="s">
        <v>49</v>
      </c>
      <c r="C39" s="200"/>
      <c r="D39" s="200"/>
      <c r="E39" s="200"/>
      <c r="F39" s="99">
        <f>'SO 01 SO 01 Pol'!AE106</f>
        <v>0</v>
      </c>
      <c r="G39" s="100">
        <f>'SO 01 SO 01 Pol'!AF106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3">
      <c r="A40" s="88">
        <v>2</v>
      </c>
      <c r="B40" s="103" t="s">
        <v>43</v>
      </c>
      <c r="C40" s="201" t="s">
        <v>44</v>
      </c>
      <c r="D40" s="201"/>
      <c r="E40" s="201"/>
      <c r="F40" s="104">
        <f>'SO 01 SO 01 Pol'!AE106</f>
        <v>0</v>
      </c>
      <c r="G40" s="105">
        <f>'SO 01 SO 01 Pol'!AF106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3">
      <c r="A41" s="88">
        <v>3</v>
      </c>
      <c r="B41" s="107" t="s">
        <v>43</v>
      </c>
      <c r="C41" s="200" t="s">
        <v>44</v>
      </c>
      <c r="D41" s="200"/>
      <c r="E41" s="200"/>
      <c r="F41" s="108">
        <f>'SO 01 SO 01 Pol'!AE106</f>
        <v>0</v>
      </c>
      <c r="G41" s="101">
        <f>'SO 01 SO 01 Pol'!AF106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3">
      <c r="A42" s="88"/>
      <c r="B42" s="202" t="s">
        <v>50</v>
      </c>
      <c r="C42" s="203"/>
      <c r="D42" s="203"/>
      <c r="E42" s="20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45" x14ac:dyDescent="0.4">
      <c r="B46" s="120" t="s">
        <v>52</v>
      </c>
    </row>
    <row r="48" spans="1:10" ht="25.5" customHeight="1" x14ac:dyDescent="0.3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 x14ac:dyDescent="0.3">
      <c r="A49" s="123"/>
      <c r="B49" s="128" t="s">
        <v>54</v>
      </c>
      <c r="C49" s="198" t="s">
        <v>55</v>
      </c>
      <c r="D49" s="199"/>
      <c r="E49" s="199"/>
      <c r="F49" s="135" t="s">
        <v>26</v>
      </c>
      <c r="G49" s="136"/>
      <c r="H49" s="136"/>
      <c r="I49" s="136">
        <f>'SO 01 SO 01 Pol'!G8</f>
        <v>0</v>
      </c>
      <c r="J49" s="132" t="str">
        <f>IF(I62=0,"",I49/I62*100)</f>
        <v/>
      </c>
    </row>
    <row r="50" spans="1:10" ht="36.75" customHeight="1" x14ac:dyDescent="0.3">
      <c r="A50" s="123"/>
      <c r="B50" s="128" t="s">
        <v>56</v>
      </c>
      <c r="C50" s="198" t="s">
        <v>57</v>
      </c>
      <c r="D50" s="199"/>
      <c r="E50" s="199"/>
      <c r="F50" s="135" t="s">
        <v>26</v>
      </c>
      <c r="G50" s="136"/>
      <c r="H50" s="136"/>
      <c r="I50" s="136">
        <f>'SO 01 SO 01 Pol'!G30</f>
        <v>0</v>
      </c>
      <c r="J50" s="132" t="str">
        <f>IF(I62=0,"",I50/I62*100)</f>
        <v/>
      </c>
    </row>
    <row r="51" spans="1:10" ht="36.75" customHeight="1" x14ac:dyDescent="0.3">
      <c r="A51" s="123"/>
      <c r="B51" s="128" t="s">
        <v>58</v>
      </c>
      <c r="C51" s="198" t="s">
        <v>59</v>
      </c>
      <c r="D51" s="199"/>
      <c r="E51" s="199"/>
      <c r="F51" s="135" t="s">
        <v>26</v>
      </c>
      <c r="G51" s="136"/>
      <c r="H51" s="136"/>
      <c r="I51" s="136">
        <f>'SO 01 SO 01 Pol'!G32</f>
        <v>0</v>
      </c>
      <c r="J51" s="132" t="str">
        <f>IF(I62=0,"",I51/I62*100)</f>
        <v/>
      </c>
    </row>
    <row r="52" spans="1:10" ht="36.75" customHeight="1" x14ac:dyDescent="0.3">
      <c r="A52" s="123"/>
      <c r="B52" s="128" t="s">
        <v>60</v>
      </c>
      <c r="C52" s="198" t="s">
        <v>61</v>
      </c>
      <c r="D52" s="199"/>
      <c r="E52" s="199"/>
      <c r="F52" s="135" t="s">
        <v>26</v>
      </c>
      <c r="G52" s="136"/>
      <c r="H52" s="136"/>
      <c r="I52" s="136">
        <f>'SO 01 SO 01 Pol'!G34</f>
        <v>0</v>
      </c>
      <c r="J52" s="132" t="str">
        <f>IF(I62=0,"",I52/I62*100)</f>
        <v/>
      </c>
    </row>
    <row r="53" spans="1:10" ht="36.75" customHeight="1" x14ac:dyDescent="0.3">
      <c r="A53" s="123"/>
      <c r="B53" s="128" t="s">
        <v>62</v>
      </c>
      <c r="C53" s="198" t="s">
        <v>63</v>
      </c>
      <c r="D53" s="199"/>
      <c r="E53" s="199"/>
      <c r="F53" s="135" t="s">
        <v>26</v>
      </c>
      <c r="G53" s="136"/>
      <c r="H53" s="136"/>
      <c r="I53" s="136">
        <f>'SO 01 SO 01 Pol'!G41</f>
        <v>0</v>
      </c>
      <c r="J53" s="132" t="str">
        <f>IF(I62=0,"",I53/I62*100)</f>
        <v/>
      </c>
    </row>
    <row r="54" spans="1:10" ht="36.75" customHeight="1" x14ac:dyDescent="0.3">
      <c r="A54" s="123"/>
      <c r="B54" s="128" t="s">
        <v>64</v>
      </c>
      <c r="C54" s="198" t="s">
        <v>65</v>
      </c>
      <c r="D54" s="199"/>
      <c r="E54" s="199"/>
      <c r="F54" s="135" t="s">
        <v>27</v>
      </c>
      <c r="G54" s="136"/>
      <c r="H54" s="136"/>
      <c r="I54" s="136">
        <f>'SO 01 SO 01 Pol'!G43</f>
        <v>0</v>
      </c>
      <c r="J54" s="132" t="str">
        <f>IF(I62=0,"",I54/I62*100)</f>
        <v/>
      </c>
    </row>
    <row r="55" spans="1:10" ht="36.75" customHeight="1" x14ac:dyDescent="0.3">
      <c r="A55" s="123"/>
      <c r="B55" s="128" t="s">
        <v>66</v>
      </c>
      <c r="C55" s="198" t="s">
        <v>67</v>
      </c>
      <c r="D55" s="199"/>
      <c r="E55" s="199"/>
      <c r="F55" s="135" t="s">
        <v>27</v>
      </c>
      <c r="G55" s="136"/>
      <c r="H55" s="136"/>
      <c r="I55" s="136">
        <f>'SO 01 SO 01 Pol'!G50</f>
        <v>0</v>
      </c>
      <c r="J55" s="132" t="str">
        <f>IF(I62=0,"",I55/I62*100)</f>
        <v/>
      </c>
    </row>
    <row r="56" spans="1:10" ht="36.75" customHeight="1" x14ac:dyDescent="0.3">
      <c r="A56" s="123"/>
      <c r="B56" s="128" t="s">
        <v>68</v>
      </c>
      <c r="C56" s="198" t="s">
        <v>69</v>
      </c>
      <c r="D56" s="199"/>
      <c r="E56" s="199"/>
      <c r="F56" s="135" t="s">
        <v>27</v>
      </c>
      <c r="G56" s="136"/>
      <c r="H56" s="136"/>
      <c r="I56" s="136">
        <f>'SO 01 SO 01 Pol'!G54</f>
        <v>0</v>
      </c>
      <c r="J56" s="132" t="str">
        <f>IF(I62=0,"",I56/I62*100)</f>
        <v/>
      </c>
    </row>
    <row r="57" spans="1:10" ht="36.75" customHeight="1" x14ac:dyDescent="0.3">
      <c r="A57" s="123"/>
      <c r="B57" s="128" t="s">
        <v>70</v>
      </c>
      <c r="C57" s="198" t="s">
        <v>71</v>
      </c>
      <c r="D57" s="199"/>
      <c r="E57" s="199"/>
      <c r="F57" s="135" t="s">
        <v>27</v>
      </c>
      <c r="G57" s="136"/>
      <c r="H57" s="136"/>
      <c r="I57" s="136">
        <f>'SO 01 SO 01 Pol'!G75</f>
        <v>0</v>
      </c>
      <c r="J57" s="132" t="str">
        <f>IF(I62=0,"",I57/I62*100)</f>
        <v/>
      </c>
    </row>
    <row r="58" spans="1:10" ht="36.75" customHeight="1" x14ac:dyDescent="0.3">
      <c r="A58" s="123"/>
      <c r="B58" s="128" t="s">
        <v>72</v>
      </c>
      <c r="C58" s="198" t="s">
        <v>73</v>
      </c>
      <c r="D58" s="199"/>
      <c r="E58" s="199"/>
      <c r="F58" s="135" t="s">
        <v>27</v>
      </c>
      <c r="G58" s="136"/>
      <c r="H58" s="136"/>
      <c r="I58" s="136">
        <f>'SO 01 SO 01 Pol'!G82</f>
        <v>0</v>
      </c>
      <c r="J58" s="132" t="str">
        <f>IF(I62=0,"",I58/I62*100)</f>
        <v/>
      </c>
    </row>
    <row r="59" spans="1:10" ht="36.75" customHeight="1" x14ac:dyDescent="0.3">
      <c r="A59" s="123"/>
      <c r="B59" s="128" t="s">
        <v>74</v>
      </c>
      <c r="C59" s="198" t="s">
        <v>75</v>
      </c>
      <c r="D59" s="199"/>
      <c r="E59" s="199"/>
      <c r="F59" s="135" t="s">
        <v>28</v>
      </c>
      <c r="G59" s="136"/>
      <c r="H59" s="136"/>
      <c r="I59" s="136">
        <f>'SO 01 SO 01 Pol'!G91</f>
        <v>0</v>
      </c>
      <c r="J59" s="132" t="str">
        <f>IF(I62=0,"",I59/I62*100)</f>
        <v/>
      </c>
    </row>
    <row r="60" spans="1:10" ht="36.75" customHeight="1" x14ac:dyDescent="0.3">
      <c r="A60" s="123"/>
      <c r="B60" s="128" t="s">
        <v>76</v>
      </c>
      <c r="C60" s="198" t="s">
        <v>77</v>
      </c>
      <c r="D60" s="199"/>
      <c r="E60" s="199"/>
      <c r="F60" s="135" t="s">
        <v>78</v>
      </c>
      <c r="G60" s="136"/>
      <c r="H60" s="136"/>
      <c r="I60" s="136">
        <f>'SO 01 SO 01 Pol'!G94</f>
        <v>0</v>
      </c>
      <c r="J60" s="132" t="str">
        <f>IF(I62=0,"",I60/I62*100)</f>
        <v/>
      </c>
    </row>
    <row r="61" spans="1:10" ht="36.75" customHeight="1" x14ac:dyDescent="0.3">
      <c r="A61" s="123"/>
      <c r="B61" s="128" t="s">
        <v>79</v>
      </c>
      <c r="C61" s="198" t="s">
        <v>29</v>
      </c>
      <c r="D61" s="199"/>
      <c r="E61" s="199"/>
      <c r="F61" s="135" t="s">
        <v>79</v>
      </c>
      <c r="G61" s="136"/>
      <c r="H61" s="136"/>
      <c r="I61" s="136">
        <f>'SO 01 SO 01 Pol'!G99</f>
        <v>0</v>
      </c>
      <c r="J61" s="132" t="str">
        <f>IF(I62=0,"",I61/I62*100)</f>
        <v/>
      </c>
    </row>
    <row r="62" spans="1:10" ht="25.5" customHeight="1" x14ac:dyDescent="0.3">
      <c r="A62" s="124"/>
      <c r="B62" s="129" t="s">
        <v>1</v>
      </c>
      <c r="C62" s="130"/>
      <c r="D62" s="131"/>
      <c r="E62" s="131"/>
      <c r="F62" s="137"/>
      <c r="G62" s="138"/>
      <c r="H62" s="138"/>
      <c r="I62" s="138">
        <f>SUM(I49:I61)</f>
        <v>0</v>
      </c>
      <c r="J62" s="133">
        <f>SUM(J49:J61)</f>
        <v>0</v>
      </c>
    </row>
    <row r="63" spans="1:10" x14ac:dyDescent="0.3">
      <c r="F63" s="87"/>
      <c r="G63" s="87"/>
      <c r="H63" s="87"/>
      <c r="I63" s="87"/>
      <c r="J63" s="134"/>
    </row>
    <row r="64" spans="1:10" x14ac:dyDescent="0.3">
      <c r="F64" s="87"/>
      <c r="G64" s="87"/>
      <c r="H64" s="87"/>
      <c r="I64" s="87"/>
      <c r="J64" s="134"/>
    </row>
    <row r="65" spans="6:10" x14ac:dyDescent="0.3">
      <c r="F65" s="87"/>
      <c r="G65" s="87"/>
      <c r="H65" s="87"/>
      <c r="I65" s="87"/>
      <c r="J6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250" t="s">
        <v>7</v>
      </c>
      <c r="B1" s="250"/>
      <c r="C1" s="251"/>
      <c r="D1" s="250"/>
      <c r="E1" s="250"/>
      <c r="F1" s="250"/>
      <c r="G1" s="250"/>
    </row>
    <row r="2" spans="1:7" ht="25" customHeight="1" x14ac:dyDescent="0.3">
      <c r="A2" s="50" t="s">
        <v>8</v>
      </c>
      <c r="B2" s="49"/>
      <c r="C2" s="252"/>
      <c r="D2" s="252"/>
      <c r="E2" s="252"/>
      <c r="F2" s="252"/>
      <c r="G2" s="253"/>
    </row>
    <row r="3" spans="1:7" ht="25" customHeight="1" x14ac:dyDescent="0.3">
      <c r="A3" s="50" t="s">
        <v>9</v>
      </c>
      <c r="B3" s="49"/>
      <c r="C3" s="252"/>
      <c r="D3" s="252"/>
      <c r="E3" s="252"/>
      <c r="F3" s="252"/>
      <c r="G3" s="253"/>
    </row>
    <row r="4" spans="1:7" ht="25" customHeight="1" x14ac:dyDescent="0.3">
      <c r="A4" s="50" t="s">
        <v>10</v>
      </c>
      <c r="B4" s="49"/>
      <c r="C4" s="252"/>
      <c r="D4" s="252"/>
      <c r="E4" s="252"/>
      <c r="F4" s="252"/>
      <c r="G4" s="253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4493C-7644-4191-95BA-141AA8D2279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21" customWidth="1"/>
    <col min="3" max="3" width="38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258" t="s">
        <v>7</v>
      </c>
      <c r="B1" s="258"/>
      <c r="C1" s="258"/>
      <c r="D1" s="258"/>
      <c r="E1" s="258"/>
      <c r="F1" s="258"/>
      <c r="G1" s="258"/>
      <c r="AG1" t="s">
        <v>81</v>
      </c>
    </row>
    <row r="2" spans="1:60" ht="25" customHeight="1" x14ac:dyDescent="0.3">
      <c r="A2" s="50" t="s">
        <v>8</v>
      </c>
      <c r="B2" s="49" t="s">
        <v>47</v>
      </c>
      <c r="C2" s="259" t="s">
        <v>48</v>
      </c>
      <c r="D2" s="260"/>
      <c r="E2" s="260"/>
      <c r="F2" s="260"/>
      <c r="G2" s="261"/>
      <c r="AG2" t="s">
        <v>82</v>
      </c>
    </row>
    <row r="3" spans="1:60" ht="25" customHeight="1" x14ac:dyDescent="0.3">
      <c r="A3" s="50" t="s">
        <v>9</v>
      </c>
      <c r="B3" s="49" t="s">
        <v>43</v>
      </c>
      <c r="C3" s="259" t="s">
        <v>44</v>
      </c>
      <c r="D3" s="260"/>
      <c r="E3" s="260"/>
      <c r="F3" s="260"/>
      <c r="G3" s="261"/>
      <c r="AC3" s="121" t="s">
        <v>82</v>
      </c>
      <c r="AG3" t="s">
        <v>83</v>
      </c>
    </row>
    <row r="4" spans="1:60" ht="25" customHeight="1" x14ac:dyDescent="0.3">
      <c r="A4" s="140" t="s">
        <v>10</v>
      </c>
      <c r="B4" s="141" t="s">
        <v>43</v>
      </c>
      <c r="C4" s="262" t="s">
        <v>44</v>
      </c>
      <c r="D4" s="263"/>
      <c r="E4" s="263"/>
      <c r="F4" s="263"/>
      <c r="G4" s="264"/>
      <c r="AG4" t="s">
        <v>84</v>
      </c>
    </row>
    <row r="5" spans="1:60" x14ac:dyDescent="0.3">
      <c r="D5" s="10"/>
    </row>
    <row r="6" spans="1:60" ht="37.299999999999997" x14ac:dyDescent="0.3">
      <c r="A6" s="143" t="s">
        <v>85</v>
      </c>
      <c r="B6" s="145" t="s">
        <v>86</v>
      </c>
      <c r="C6" s="145" t="s">
        <v>87</v>
      </c>
      <c r="D6" s="144" t="s">
        <v>88</v>
      </c>
      <c r="E6" s="143" t="s">
        <v>89</v>
      </c>
      <c r="F6" s="142" t="s">
        <v>90</v>
      </c>
      <c r="G6" s="143" t="s">
        <v>31</v>
      </c>
      <c r="H6" s="146" t="s">
        <v>32</v>
      </c>
      <c r="I6" s="146" t="s">
        <v>91</v>
      </c>
      <c r="J6" s="146" t="s">
        <v>33</v>
      </c>
      <c r="K6" s="146" t="s">
        <v>92</v>
      </c>
      <c r="L6" s="146" t="s">
        <v>93</v>
      </c>
      <c r="M6" s="146" t="s">
        <v>94</v>
      </c>
      <c r="N6" s="146" t="s">
        <v>95</v>
      </c>
      <c r="O6" s="146" t="s">
        <v>96</v>
      </c>
      <c r="P6" s="146" t="s">
        <v>97</v>
      </c>
      <c r="Q6" s="146" t="s">
        <v>98</v>
      </c>
      <c r="R6" s="146" t="s">
        <v>99</v>
      </c>
      <c r="S6" s="146" t="s">
        <v>100</v>
      </c>
      <c r="T6" s="146" t="s">
        <v>101</v>
      </c>
      <c r="U6" s="146" t="s">
        <v>102</v>
      </c>
      <c r="V6" s="146" t="s">
        <v>103</v>
      </c>
      <c r="W6" s="146" t="s">
        <v>104</v>
      </c>
      <c r="X6" s="146" t="s">
        <v>105</v>
      </c>
      <c r="Y6" s="146" t="s">
        <v>106</v>
      </c>
    </row>
    <row r="7" spans="1:60" hidden="1" x14ac:dyDescent="0.3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3">
      <c r="A8" s="167" t="s">
        <v>107</v>
      </c>
      <c r="B8" s="168" t="s">
        <v>54</v>
      </c>
      <c r="C8" s="188" t="s">
        <v>55</v>
      </c>
      <c r="D8" s="169"/>
      <c r="E8" s="170"/>
      <c r="F8" s="171"/>
      <c r="G8" s="172">
        <f>SUMIF(AG9:AG29,"&lt;&gt;NOR",G9:G29)</f>
        <v>0</v>
      </c>
      <c r="H8" s="166"/>
      <c r="I8" s="166">
        <f>SUM(I9:I29)</f>
        <v>0</v>
      </c>
      <c r="J8" s="166"/>
      <c r="K8" s="166">
        <f>SUM(K9:K29)</f>
        <v>0</v>
      </c>
      <c r="L8" s="166"/>
      <c r="M8" s="166">
        <f>SUM(M9:M29)</f>
        <v>0</v>
      </c>
      <c r="N8" s="165"/>
      <c r="O8" s="165">
        <f>SUM(O9:O29)</f>
        <v>7.72</v>
      </c>
      <c r="P8" s="165"/>
      <c r="Q8" s="165">
        <f>SUM(Q9:Q29)</f>
        <v>0</v>
      </c>
      <c r="R8" s="166"/>
      <c r="S8" s="166"/>
      <c r="T8" s="166"/>
      <c r="U8" s="166"/>
      <c r="V8" s="166">
        <f>SUM(V9:V29)</f>
        <v>270.64</v>
      </c>
      <c r="W8" s="166"/>
      <c r="X8" s="166"/>
      <c r="Y8" s="166"/>
      <c r="AG8" t="s">
        <v>108</v>
      </c>
    </row>
    <row r="9" spans="1:60" outlineLevel="1" x14ac:dyDescent="0.3">
      <c r="A9" s="174">
        <v>1</v>
      </c>
      <c r="B9" s="175" t="s">
        <v>109</v>
      </c>
      <c r="C9" s="189" t="s">
        <v>110</v>
      </c>
      <c r="D9" s="176" t="s">
        <v>111</v>
      </c>
      <c r="E9" s="177">
        <v>92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7">
        <v>3.5E-4</v>
      </c>
      <c r="O9" s="157">
        <f>ROUND(E9*N9,2)</f>
        <v>0.03</v>
      </c>
      <c r="P9" s="157">
        <v>0</v>
      </c>
      <c r="Q9" s="157">
        <f>ROUND(E9*P9,2)</f>
        <v>0</v>
      </c>
      <c r="R9" s="158"/>
      <c r="S9" s="158" t="s">
        <v>112</v>
      </c>
      <c r="T9" s="158" t="s">
        <v>113</v>
      </c>
      <c r="U9" s="158">
        <v>7.0000000000000007E-2</v>
      </c>
      <c r="V9" s="158">
        <f>ROUND(E9*U9,2)</f>
        <v>6.44</v>
      </c>
      <c r="W9" s="158"/>
      <c r="X9" s="158" t="s">
        <v>114</v>
      </c>
      <c r="Y9" s="158" t="s">
        <v>115</v>
      </c>
      <c r="Z9" s="147"/>
      <c r="AA9" s="147"/>
      <c r="AB9" s="147"/>
      <c r="AC9" s="147"/>
      <c r="AD9" s="147"/>
      <c r="AE9" s="147"/>
      <c r="AF9" s="147"/>
      <c r="AG9" s="147" t="s">
        <v>116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3">
      <c r="A10" s="154"/>
      <c r="B10" s="155"/>
      <c r="C10" s="190" t="s">
        <v>117</v>
      </c>
      <c r="D10" s="160"/>
      <c r="E10" s="161">
        <v>92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118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6" outlineLevel="1" x14ac:dyDescent="0.3">
      <c r="A11" s="174">
        <v>2</v>
      </c>
      <c r="B11" s="175" t="s">
        <v>119</v>
      </c>
      <c r="C11" s="189" t="s">
        <v>120</v>
      </c>
      <c r="D11" s="176" t="s">
        <v>111</v>
      </c>
      <c r="E11" s="177">
        <v>92</v>
      </c>
      <c r="F11" s="178"/>
      <c r="G11" s="179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7">
        <v>2.3089999999999999E-2</v>
      </c>
      <c r="O11" s="157">
        <f>ROUND(E11*N11,2)</f>
        <v>2.12</v>
      </c>
      <c r="P11" s="157">
        <v>0</v>
      </c>
      <c r="Q11" s="157">
        <f>ROUND(E11*P11,2)</f>
        <v>0</v>
      </c>
      <c r="R11" s="158"/>
      <c r="S11" s="158" t="s">
        <v>112</v>
      </c>
      <c r="T11" s="158" t="s">
        <v>113</v>
      </c>
      <c r="U11" s="158">
        <v>1.4157999999999999</v>
      </c>
      <c r="V11" s="158">
        <f>ROUND(E11*U11,2)</f>
        <v>130.25</v>
      </c>
      <c r="W11" s="158"/>
      <c r="X11" s="158" t="s">
        <v>114</v>
      </c>
      <c r="Y11" s="158" t="s">
        <v>115</v>
      </c>
      <c r="Z11" s="147"/>
      <c r="AA11" s="147"/>
      <c r="AB11" s="147"/>
      <c r="AC11" s="147"/>
      <c r="AD11" s="147"/>
      <c r="AE11" s="147"/>
      <c r="AF11" s="147"/>
      <c r="AG11" s="147" t="s">
        <v>116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3">
      <c r="A12" s="154"/>
      <c r="B12" s="155"/>
      <c r="C12" s="256" t="s">
        <v>121</v>
      </c>
      <c r="D12" s="257"/>
      <c r="E12" s="257"/>
      <c r="F12" s="257"/>
      <c r="G12" s="257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122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3">
      <c r="A13" s="154"/>
      <c r="B13" s="155"/>
      <c r="C13" s="190" t="s">
        <v>117</v>
      </c>
      <c r="D13" s="160"/>
      <c r="E13" s="161">
        <v>92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118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3">
      <c r="A14" s="174">
        <v>3</v>
      </c>
      <c r="B14" s="175" t="s">
        <v>123</v>
      </c>
      <c r="C14" s="189" t="s">
        <v>124</v>
      </c>
      <c r="D14" s="176" t="s">
        <v>111</v>
      </c>
      <c r="E14" s="177">
        <v>184</v>
      </c>
      <c r="F14" s="178"/>
      <c r="G14" s="179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15</v>
      </c>
      <c r="M14" s="158">
        <f>G14*(1+L14/100)</f>
        <v>0</v>
      </c>
      <c r="N14" s="157">
        <v>2.9139999999999999E-2</v>
      </c>
      <c r="O14" s="157">
        <f>ROUND(E14*N14,2)</f>
        <v>5.36</v>
      </c>
      <c r="P14" s="157">
        <v>0</v>
      </c>
      <c r="Q14" s="157">
        <f>ROUND(E14*P14,2)</f>
        <v>0</v>
      </c>
      <c r="R14" s="158"/>
      <c r="S14" s="158" t="s">
        <v>112</v>
      </c>
      <c r="T14" s="158" t="s">
        <v>113</v>
      </c>
      <c r="U14" s="158">
        <v>0.42</v>
      </c>
      <c r="V14" s="158">
        <f>ROUND(E14*U14,2)</f>
        <v>77.28</v>
      </c>
      <c r="W14" s="158"/>
      <c r="X14" s="158" t="s">
        <v>114</v>
      </c>
      <c r="Y14" s="158" t="s">
        <v>115</v>
      </c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3">
      <c r="A15" s="154"/>
      <c r="B15" s="155"/>
      <c r="C15" s="190" t="s">
        <v>125</v>
      </c>
      <c r="D15" s="160"/>
      <c r="E15" s="161">
        <v>92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118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3">
      <c r="A16" s="154"/>
      <c r="B16" s="155"/>
      <c r="C16" s="190" t="s">
        <v>117</v>
      </c>
      <c r="D16" s="160"/>
      <c r="E16" s="161">
        <v>92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118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3">
      <c r="A17" s="174">
        <v>4</v>
      </c>
      <c r="B17" s="175" t="s">
        <v>126</v>
      </c>
      <c r="C17" s="189" t="s">
        <v>127</v>
      </c>
      <c r="D17" s="176" t="s">
        <v>111</v>
      </c>
      <c r="E17" s="177">
        <v>184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7">
        <v>4.0000000000000002E-4</v>
      </c>
      <c r="O17" s="157">
        <f>ROUND(E17*N17,2)</f>
        <v>7.0000000000000007E-2</v>
      </c>
      <c r="P17" s="157">
        <v>0</v>
      </c>
      <c r="Q17" s="157">
        <f>ROUND(E17*P17,2)</f>
        <v>0</v>
      </c>
      <c r="R17" s="158"/>
      <c r="S17" s="158" t="s">
        <v>112</v>
      </c>
      <c r="T17" s="158" t="s">
        <v>113</v>
      </c>
      <c r="U17" s="158">
        <v>0.09</v>
      </c>
      <c r="V17" s="158">
        <f>ROUND(E17*U17,2)</f>
        <v>16.559999999999999</v>
      </c>
      <c r="W17" s="158"/>
      <c r="X17" s="158" t="s">
        <v>114</v>
      </c>
      <c r="Y17" s="158" t="s">
        <v>115</v>
      </c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3">
      <c r="A18" s="154"/>
      <c r="B18" s="155"/>
      <c r="C18" s="190" t="s">
        <v>125</v>
      </c>
      <c r="D18" s="160"/>
      <c r="E18" s="161">
        <v>92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118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3">
      <c r="A19" s="154"/>
      <c r="B19" s="155"/>
      <c r="C19" s="190" t="s">
        <v>117</v>
      </c>
      <c r="D19" s="160"/>
      <c r="E19" s="161">
        <v>92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118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3">
      <c r="A20" s="174">
        <v>5</v>
      </c>
      <c r="B20" s="175" t="s">
        <v>128</v>
      </c>
      <c r="C20" s="189" t="s">
        <v>129</v>
      </c>
      <c r="D20" s="176" t="s">
        <v>111</v>
      </c>
      <c r="E20" s="177">
        <v>184</v>
      </c>
      <c r="F20" s="178"/>
      <c r="G20" s="179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7">
        <v>2.0000000000000002E-5</v>
      </c>
      <c r="O20" s="157">
        <f>ROUND(E20*N20,2)</f>
        <v>0</v>
      </c>
      <c r="P20" s="157">
        <v>0</v>
      </c>
      <c r="Q20" s="157">
        <f>ROUND(E20*P20,2)</f>
        <v>0</v>
      </c>
      <c r="R20" s="158"/>
      <c r="S20" s="158" t="s">
        <v>112</v>
      </c>
      <c r="T20" s="158" t="s">
        <v>113</v>
      </c>
      <c r="U20" s="158">
        <v>0.11</v>
      </c>
      <c r="V20" s="158">
        <f>ROUND(E20*U20,2)</f>
        <v>20.239999999999998</v>
      </c>
      <c r="W20" s="158"/>
      <c r="X20" s="158" t="s">
        <v>114</v>
      </c>
      <c r="Y20" s="158" t="s">
        <v>115</v>
      </c>
      <c r="Z20" s="147"/>
      <c r="AA20" s="147"/>
      <c r="AB20" s="147"/>
      <c r="AC20" s="147"/>
      <c r="AD20" s="147"/>
      <c r="AE20" s="147"/>
      <c r="AF20" s="147"/>
      <c r="AG20" s="147" t="s">
        <v>116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3">
      <c r="A21" s="154"/>
      <c r="B21" s="155"/>
      <c r="C21" s="190" t="s">
        <v>125</v>
      </c>
      <c r="D21" s="160"/>
      <c r="E21" s="161">
        <v>92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7"/>
      <c r="AA21" s="147"/>
      <c r="AB21" s="147"/>
      <c r="AC21" s="147"/>
      <c r="AD21" s="147"/>
      <c r="AE21" s="147"/>
      <c r="AF21" s="147"/>
      <c r="AG21" s="147" t="s">
        <v>118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3">
      <c r="A22" s="154"/>
      <c r="B22" s="155"/>
      <c r="C22" s="190" t="s">
        <v>130</v>
      </c>
      <c r="D22" s="160"/>
      <c r="E22" s="161">
        <v>92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118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3">
      <c r="A23" s="174">
        <v>6</v>
      </c>
      <c r="B23" s="175" t="s">
        <v>131</v>
      </c>
      <c r="C23" s="189" t="s">
        <v>132</v>
      </c>
      <c r="D23" s="176" t="s">
        <v>111</v>
      </c>
      <c r="E23" s="177">
        <v>73.599999999999994</v>
      </c>
      <c r="F23" s="178"/>
      <c r="G23" s="179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15</v>
      </c>
      <c r="M23" s="158">
        <f>G23*(1+L23/100)</f>
        <v>0</v>
      </c>
      <c r="N23" s="157">
        <v>1.89E-3</v>
      </c>
      <c r="O23" s="157">
        <f>ROUND(E23*N23,2)</f>
        <v>0.14000000000000001</v>
      </c>
      <c r="P23" s="157">
        <v>0</v>
      </c>
      <c r="Q23" s="157">
        <f>ROUND(E23*P23,2)</f>
        <v>0</v>
      </c>
      <c r="R23" s="158"/>
      <c r="S23" s="158" t="s">
        <v>112</v>
      </c>
      <c r="T23" s="158" t="s">
        <v>113</v>
      </c>
      <c r="U23" s="158">
        <v>0.27</v>
      </c>
      <c r="V23" s="158">
        <f>ROUND(E23*U23,2)</f>
        <v>19.87</v>
      </c>
      <c r="W23" s="158"/>
      <c r="X23" s="158" t="s">
        <v>114</v>
      </c>
      <c r="Y23" s="158" t="s">
        <v>115</v>
      </c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3">
      <c r="A24" s="154"/>
      <c r="B24" s="155"/>
      <c r="C24" s="256" t="s">
        <v>133</v>
      </c>
      <c r="D24" s="257"/>
      <c r="E24" s="257"/>
      <c r="F24" s="257"/>
      <c r="G24" s="257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122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3">
      <c r="A25" s="154"/>
      <c r="B25" s="155"/>
      <c r="C25" s="190" t="s">
        <v>134</v>
      </c>
      <c r="D25" s="160"/>
      <c r="E25" s="161">
        <v>36.799999999999997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118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3">
      <c r="A26" s="154"/>
      <c r="B26" s="155"/>
      <c r="C26" s="190" t="s">
        <v>135</v>
      </c>
      <c r="D26" s="160"/>
      <c r="E26" s="161">
        <v>36.799999999999997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118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3">
      <c r="A27" s="174">
        <v>7</v>
      </c>
      <c r="B27" s="175" t="s">
        <v>136</v>
      </c>
      <c r="C27" s="189" t="s">
        <v>137</v>
      </c>
      <c r="D27" s="176" t="s">
        <v>111</v>
      </c>
      <c r="E27" s="177">
        <v>18.399999999999999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7">
        <v>0</v>
      </c>
      <c r="O27" s="157">
        <f>ROUND(E27*N27,2)</f>
        <v>0</v>
      </c>
      <c r="P27" s="157">
        <v>0</v>
      </c>
      <c r="Q27" s="157">
        <f>ROUND(E27*P27,2)</f>
        <v>0</v>
      </c>
      <c r="R27" s="158"/>
      <c r="S27" s="158" t="s">
        <v>138</v>
      </c>
      <c r="T27" s="158" t="s">
        <v>139</v>
      </c>
      <c r="U27" s="158">
        <v>0</v>
      </c>
      <c r="V27" s="158">
        <f>ROUND(E27*U27,2)</f>
        <v>0</v>
      </c>
      <c r="W27" s="158"/>
      <c r="X27" s="158" t="s">
        <v>114</v>
      </c>
      <c r="Y27" s="158" t="s">
        <v>115</v>
      </c>
      <c r="Z27" s="147"/>
      <c r="AA27" s="147"/>
      <c r="AB27" s="147"/>
      <c r="AC27" s="147"/>
      <c r="AD27" s="147"/>
      <c r="AE27" s="147"/>
      <c r="AF27" s="147"/>
      <c r="AG27" s="147" t="s">
        <v>116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3">
      <c r="A28" s="154"/>
      <c r="B28" s="155"/>
      <c r="C28" s="190" t="s">
        <v>140</v>
      </c>
      <c r="D28" s="160"/>
      <c r="E28" s="161">
        <v>9.1999999999999993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118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3">
      <c r="A29" s="154"/>
      <c r="B29" s="155"/>
      <c r="C29" s="190" t="s">
        <v>141</v>
      </c>
      <c r="D29" s="160"/>
      <c r="E29" s="161">
        <v>9.1999999999999993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118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3">
      <c r="A30" s="167" t="s">
        <v>107</v>
      </c>
      <c r="B30" s="168" t="s">
        <v>56</v>
      </c>
      <c r="C30" s="188" t="s">
        <v>57</v>
      </c>
      <c r="D30" s="169"/>
      <c r="E30" s="170"/>
      <c r="F30" s="171"/>
      <c r="G30" s="172">
        <f>SUMIF(AG31:AG31,"&lt;&gt;NOR",G31:G31)</f>
        <v>0</v>
      </c>
      <c r="H30" s="166"/>
      <c r="I30" s="166">
        <f>SUM(I31:I31)</f>
        <v>0</v>
      </c>
      <c r="J30" s="166"/>
      <c r="K30" s="166">
        <f>SUM(K31:K31)</f>
        <v>0</v>
      </c>
      <c r="L30" s="166"/>
      <c r="M30" s="166">
        <f>SUM(M31:M31)</f>
        <v>0</v>
      </c>
      <c r="N30" s="165"/>
      <c r="O30" s="165">
        <f>SUM(O31:O31)</f>
        <v>2.34</v>
      </c>
      <c r="P30" s="165"/>
      <c r="Q30" s="165">
        <f>SUM(Q31:Q31)</f>
        <v>0</v>
      </c>
      <c r="R30" s="166"/>
      <c r="S30" s="166"/>
      <c r="T30" s="166"/>
      <c r="U30" s="166"/>
      <c r="V30" s="166">
        <f>SUM(V31:V31)</f>
        <v>89.42</v>
      </c>
      <c r="W30" s="166"/>
      <c r="X30" s="166"/>
      <c r="Y30" s="166"/>
      <c r="AG30" t="s">
        <v>108</v>
      </c>
    </row>
    <row r="31" spans="1:60" outlineLevel="1" x14ac:dyDescent="0.3">
      <c r="A31" s="180">
        <v>8</v>
      </c>
      <c r="B31" s="181" t="s">
        <v>142</v>
      </c>
      <c r="C31" s="191" t="s">
        <v>143</v>
      </c>
      <c r="D31" s="182" t="s">
        <v>111</v>
      </c>
      <c r="E31" s="183">
        <v>92</v>
      </c>
      <c r="F31" s="184"/>
      <c r="G31" s="185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7">
        <v>2.545E-2</v>
      </c>
      <c r="O31" s="157">
        <f>ROUND(E31*N31,2)</f>
        <v>2.34</v>
      </c>
      <c r="P31" s="157">
        <v>0</v>
      </c>
      <c r="Q31" s="157">
        <f>ROUND(E31*P31,2)</f>
        <v>0</v>
      </c>
      <c r="R31" s="158"/>
      <c r="S31" s="158" t="s">
        <v>112</v>
      </c>
      <c r="T31" s="158" t="s">
        <v>113</v>
      </c>
      <c r="U31" s="158">
        <v>0.97199999999999998</v>
      </c>
      <c r="V31" s="158">
        <f>ROUND(E31*U31,2)</f>
        <v>89.42</v>
      </c>
      <c r="W31" s="158"/>
      <c r="X31" s="158" t="s">
        <v>114</v>
      </c>
      <c r="Y31" s="158" t="s">
        <v>115</v>
      </c>
      <c r="Z31" s="147"/>
      <c r="AA31" s="147"/>
      <c r="AB31" s="147"/>
      <c r="AC31" s="147"/>
      <c r="AD31" s="147"/>
      <c r="AE31" s="147"/>
      <c r="AF31" s="147"/>
      <c r="AG31" s="147" t="s">
        <v>116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3">
      <c r="A32" s="167" t="s">
        <v>107</v>
      </c>
      <c r="B32" s="168" t="s">
        <v>58</v>
      </c>
      <c r="C32" s="188" t="s">
        <v>59</v>
      </c>
      <c r="D32" s="169"/>
      <c r="E32" s="170"/>
      <c r="F32" s="171"/>
      <c r="G32" s="172">
        <f>SUMIF(AG33:AG33,"&lt;&gt;NOR",G33:G33)</f>
        <v>0</v>
      </c>
      <c r="H32" s="166"/>
      <c r="I32" s="166">
        <f>SUM(I33:I33)</f>
        <v>0</v>
      </c>
      <c r="J32" s="166"/>
      <c r="K32" s="166">
        <f>SUM(K33:K33)</f>
        <v>0</v>
      </c>
      <c r="L32" s="166"/>
      <c r="M32" s="166">
        <f>SUM(M33:M33)</f>
        <v>0</v>
      </c>
      <c r="N32" s="165"/>
      <c r="O32" s="165">
        <f>SUM(O33:O33)</f>
        <v>0.11</v>
      </c>
      <c r="P32" s="165"/>
      <c r="Q32" s="165">
        <f>SUM(Q33:Q33)</f>
        <v>0</v>
      </c>
      <c r="R32" s="166"/>
      <c r="S32" s="166"/>
      <c r="T32" s="166"/>
      <c r="U32" s="166"/>
      <c r="V32" s="166">
        <f>SUM(V33:V33)</f>
        <v>16.28</v>
      </c>
      <c r="W32" s="166"/>
      <c r="X32" s="166"/>
      <c r="Y32" s="166"/>
      <c r="AG32" t="s">
        <v>108</v>
      </c>
    </row>
    <row r="33" spans="1:60" outlineLevel="1" x14ac:dyDescent="0.3">
      <c r="A33" s="180">
        <v>9</v>
      </c>
      <c r="B33" s="181" t="s">
        <v>144</v>
      </c>
      <c r="C33" s="191" t="s">
        <v>145</v>
      </c>
      <c r="D33" s="182" t="s">
        <v>111</v>
      </c>
      <c r="E33" s="183">
        <v>92</v>
      </c>
      <c r="F33" s="184"/>
      <c r="G33" s="185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7">
        <v>1.2099999999999999E-3</v>
      </c>
      <c r="O33" s="157">
        <f>ROUND(E33*N33,2)</f>
        <v>0.11</v>
      </c>
      <c r="P33" s="157">
        <v>0</v>
      </c>
      <c r="Q33" s="157">
        <f>ROUND(E33*P33,2)</f>
        <v>0</v>
      </c>
      <c r="R33" s="158"/>
      <c r="S33" s="158" t="s">
        <v>112</v>
      </c>
      <c r="T33" s="158" t="s">
        <v>113</v>
      </c>
      <c r="U33" s="158">
        <v>0.17699999999999999</v>
      </c>
      <c r="V33" s="158">
        <f>ROUND(E33*U33,2)</f>
        <v>16.28</v>
      </c>
      <c r="W33" s="158"/>
      <c r="X33" s="158" t="s">
        <v>114</v>
      </c>
      <c r="Y33" s="158" t="s">
        <v>115</v>
      </c>
      <c r="Z33" s="147"/>
      <c r="AA33" s="147"/>
      <c r="AB33" s="147"/>
      <c r="AC33" s="147"/>
      <c r="AD33" s="147"/>
      <c r="AE33" s="147"/>
      <c r="AF33" s="147"/>
      <c r="AG33" s="147" t="s">
        <v>116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x14ac:dyDescent="0.3">
      <c r="A34" s="167" t="s">
        <v>107</v>
      </c>
      <c r="B34" s="168" t="s">
        <v>60</v>
      </c>
      <c r="C34" s="188" t="s">
        <v>61</v>
      </c>
      <c r="D34" s="169"/>
      <c r="E34" s="170"/>
      <c r="F34" s="171"/>
      <c r="G34" s="172">
        <f>SUMIF(AG35:AG40,"&lt;&gt;NOR",G35:G40)</f>
        <v>0</v>
      </c>
      <c r="H34" s="166"/>
      <c r="I34" s="166">
        <f>SUM(I35:I40)</f>
        <v>0</v>
      </c>
      <c r="J34" s="166"/>
      <c r="K34" s="166">
        <f>SUM(K35:K40)</f>
        <v>0</v>
      </c>
      <c r="L34" s="166"/>
      <c r="M34" s="166">
        <f>SUM(M35:M40)</f>
        <v>0</v>
      </c>
      <c r="N34" s="165"/>
      <c r="O34" s="165">
        <f>SUM(O35:O40)</f>
        <v>0</v>
      </c>
      <c r="P34" s="165"/>
      <c r="Q34" s="165">
        <f>SUM(Q35:Q40)</f>
        <v>6.6099999999999994</v>
      </c>
      <c r="R34" s="166"/>
      <c r="S34" s="166"/>
      <c r="T34" s="166"/>
      <c r="U34" s="166"/>
      <c r="V34" s="166">
        <f>SUM(V35:V40)</f>
        <v>68.960000000000008</v>
      </c>
      <c r="W34" s="166"/>
      <c r="X34" s="166"/>
      <c r="Y34" s="166"/>
      <c r="AG34" t="s">
        <v>108</v>
      </c>
    </row>
    <row r="35" spans="1:60" outlineLevel="1" x14ac:dyDescent="0.3">
      <c r="A35" s="180">
        <v>10</v>
      </c>
      <c r="B35" s="181" t="s">
        <v>146</v>
      </c>
      <c r="C35" s="191" t="s">
        <v>147</v>
      </c>
      <c r="D35" s="182" t="s">
        <v>111</v>
      </c>
      <c r="E35" s="183">
        <v>92</v>
      </c>
      <c r="F35" s="184"/>
      <c r="G35" s="185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7">
        <v>0</v>
      </c>
      <c r="O35" s="157">
        <f>ROUND(E35*N35,2)</f>
        <v>0</v>
      </c>
      <c r="P35" s="157">
        <v>1.75E-3</v>
      </c>
      <c r="Q35" s="157">
        <f>ROUND(E35*P35,2)</f>
        <v>0.16</v>
      </c>
      <c r="R35" s="158"/>
      <c r="S35" s="158" t="s">
        <v>112</v>
      </c>
      <c r="T35" s="158" t="s">
        <v>113</v>
      </c>
      <c r="U35" s="158">
        <v>0.16500000000000001</v>
      </c>
      <c r="V35" s="158">
        <f>ROUND(E35*U35,2)</f>
        <v>15.18</v>
      </c>
      <c r="W35" s="158"/>
      <c r="X35" s="158" t="s">
        <v>114</v>
      </c>
      <c r="Y35" s="158" t="s">
        <v>115</v>
      </c>
      <c r="Z35" s="147"/>
      <c r="AA35" s="147"/>
      <c r="AB35" s="147"/>
      <c r="AC35" s="147"/>
      <c r="AD35" s="147"/>
      <c r="AE35" s="147"/>
      <c r="AF35" s="147"/>
      <c r="AG35" s="147" t="s">
        <v>116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.6" outlineLevel="1" x14ac:dyDescent="0.3">
      <c r="A36" s="174">
        <v>11</v>
      </c>
      <c r="B36" s="175" t="s">
        <v>148</v>
      </c>
      <c r="C36" s="189" t="s">
        <v>149</v>
      </c>
      <c r="D36" s="176" t="s">
        <v>111</v>
      </c>
      <c r="E36" s="177">
        <v>92</v>
      </c>
      <c r="F36" s="178"/>
      <c r="G36" s="179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7">
        <v>0</v>
      </c>
      <c r="O36" s="157">
        <f>ROUND(E36*N36,2)</f>
        <v>0</v>
      </c>
      <c r="P36" s="157">
        <v>0.02</v>
      </c>
      <c r="Q36" s="157">
        <f>ROUND(E36*P36,2)</f>
        <v>1.84</v>
      </c>
      <c r="R36" s="158"/>
      <c r="S36" s="158" t="s">
        <v>112</v>
      </c>
      <c r="T36" s="158" t="s">
        <v>113</v>
      </c>
      <c r="U36" s="158">
        <v>0.23</v>
      </c>
      <c r="V36" s="158">
        <f>ROUND(E36*U36,2)</f>
        <v>21.16</v>
      </c>
      <c r="W36" s="158"/>
      <c r="X36" s="158" t="s">
        <v>114</v>
      </c>
      <c r="Y36" s="158" t="s">
        <v>115</v>
      </c>
      <c r="Z36" s="147"/>
      <c r="AA36" s="147"/>
      <c r="AB36" s="147"/>
      <c r="AC36" s="147"/>
      <c r="AD36" s="147"/>
      <c r="AE36" s="147"/>
      <c r="AF36" s="147"/>
      <c r="AG36" s="147" t="s">
        <v>116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3">
      <c r="A37" s="154"/>
      <c r="B37" s="155"/>
      <c r="C37" s="190" t="s">
        <v>150</v>
      </c>
      <c r="D37" s="160"/>
      <c r="E37" s="161">
        <v>92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118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3">
      <c r="A38" s="174">
        <v>12</v>
      </c>
      <c r="B38" s="175" t="s">
        <v>151</v>
      </c>
      <c r="C38" s="189" t="s">
        <v>152</v>
      </c>
      <c r="D38" s="176" t="s">
        <v>153</v>
      </c>
      <c r="E38" s="177">
        <v>32.26</v>
      </c>
      <c r="F38" s="178"/>
      <c r="G38" s="179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15</v>
      </c>
      <c r="M38" s="158">
        <f>G38*(1+L38/100)</f>
        <v>0</v>
      </c>
      <c r="N38" s="157">
        <v>0</v>
      </c>
      <c r="O38" s="157">
        <f>ROUND(E38*N38,2)</f>
        <v>0</v>
      </c>
      <c r="P38" s="157">
        <v>4.0000000000000002E-4</v>
      </c>
      <c r="Q38" s="157">
        <f>ROUND(E38*P38,2)</f>
        <v>0.01</v>
      </c>
      <c r="R38" s="158"/>
      <c r="S38" s="158" t="s">
        <v>112</v>
      </c>
      <c r="T38" s="158" t="s">
        <v>113</v>
      </c>
      <c r="U38" s="158">
        <v>7.0000000000000007E-2</v>
      </c>
      <c r="V38" s="158">
        <f>ROUND(E38*U38,2)</f>
        <v>2.2599999999999998</v>
      </c>
      <c r="W38" s="158"/>
      <c r="X38" s="158" t="s">
        <v>114</v>
      </c>
      <c r="Y38" s="158" t="s">
        <v>115</v>
      </c>
      <c r="Z38" s="147"/>
      <c r="AA38" s="147"/>
      <c r="AB38" s="147"/>
      <c r="AC38" s="147"/>
      <c r="AD38" s="147"/>
      <c r="AE38" s="147"/>
      <c r="AF38" s="147"/>
      <c r="AG38" s="147" t="s">
        <v>116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3">
      <c r="A39" s="154"/>
      <c r="B39" s="155"/>
      <c r="C39" s="190" t="s">
        <v>154</v>
      </c>
      <c r="D39" s="160"/>
      <c r="E39" s="161">
        <v>32.26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118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3">
      <c r="A40" s="180">
        <v>13</v>
      </c>
      <c r="B40" s="181" t="s">
        <v>155</v>
      </c>
      <c r="C40" s="191" t="s">
        <v>156</v>
      </c>
      <c r="D40" s="182" t="s">
        <v>111</v>
      </c>
      <c r="E40" s="183">
        <v>92</v>
      </c>
      <c r="F40" s="184"/>
      <c r="G40" s="185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15</v>
      </c>
      <c r="M40" s="158">
        <f>G40*(1+L40/100)</f>
        <v>0</v>
      </c>
      <c r="N40" s="157">
        <v>0</v>
      </c>
      <c r="O40" s="157">
        <f>ROUND(E40*N40,2)</f>
        <v>0</v>
      </c>
      <c r="P40" s="157">
        <v>0.05</v>
      </c>
      <c r="Q40" s="157">
        <f>ROUND(E40*P40,2)</f>
        <v>4.5999999999999996</v>
      </c>
      <c r="R40" s="158"/>
      <c r="S40" s="158" t="s">
        <v>112</v>
      </c>
      <c r="T40" s="158" t="s">
        <v>113</v>
      </c>
      <c r="U40" s="158">
        <v>0.33</v>
      </c>
      <c r="V40" s="158">
        <f>ROUND(E40*U40,2)</f>
        <v>30.36</v>
      </c>
      <c r="W40" s="158"/>
      <c r="X40" s="158" t="s">
        <v>114</v>
      </c>
      <c r="Y40" s="158" t="s">
        <v>115</v>
      </c>
      <c r="Z40" s="147"/>
      <c r="AA40" s="147"/>
      <c r="AB40" s="147"/>
      <c r="AC40" s="147"/>
      <c r="AD40" s="147"/>
      <c r="AE40" s="147"/>
      <c r="AF40" s="147"/>
      <c r="AG40" s="147" t="s">
        <v>116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3">
      <c r="A41" s="167" t="s">
        <v>107</v>
      </c>
      <c r="B41" s="168" t="s">
        <v>62</v>
      </c>
      <c r="C41" s="188" t="s">
        <v>63</v>
      </c>
      <c r="D41" s="169"/>
      <c r="E41" s="170"/>
      <c r="F41" s="171"/>
      <c r="G41" s="172">
        <f>SUMIF(AG42:AG42,"&lt;&gt;NOR",G42:G42)</f>
        <v>0</v>
      </c>
      <c r="H41" s="166"/>
      <c r="I41" s="166">
        <f>SUM(I42:I42)</f>
        <v>0</v>
      </c>
      <c r="J41" s="166"/>
      <c r="K41" s="166">
        <f>SUM(K42:K42)</f>
        <v>0</v>
      </c>
      <c r="L41" s="166"/>
      <c r="M41" s="166">
        <f>SUM(M42:M42)</f>
        <v>0</v>
      </c>
      <c r="N41" s="165"/>
      <c r="O41" s="165">
        <f>SUM(O42:O42)</f>
        <v>0</v>
      </c>
      <c r="P41" s="165"/>
      <c r="Q41" s="165">
        <f>SUM(Q42:Q42)</f>
        <v>0</v>
      </c>
      <c r="R41" s="166"/>
      <c r="S41" s="166"/>
      <c r="T41" s="166"/>
      <c r="U41" s="166"/>
      <c r="V41" s="166">
        <f>SUM(V42:V42)</f>
        <v>9.56</v>
      </c>
      <c r="W41" s="166"/>
      <c r="X41" s="166"/>
      <c r="Y41" s="166"/>
      <c r="AG41" t="s">
        <v>108</v>
      </c>
    </row>
    <row r="42" spans="1:60" outlineLevel="1" x14ac:dyDescent="0.3">
      <c r="A42" s="180">
        <v>14</v>
      </c>
      <c r="B42" s="181" t="s">
        <v>157</v>
      </c>
      <c r="C42" s="191" t="s">
        <v>158</v>
      </c>
      <c r="D42" s="182" t="s">
        <v>159</v>
      </c>
      <c r="E42" s="183">
        <v>10.187340000000001</v>
      </c>
      <c r="F42" s="184"/>
      <c r="G42" s="185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15</v>
      </c>
      <c r="M42" s="158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8"/>
      <c r="S42" s="158" t="s">
        <v>112</v>
      </c>
      <c r="T42" s="158" t="s">
        <v>113</v>
      </c>
      <c r="U42" s="158">
        <v>0.9385</v>
      </c>
      <c r="V42" s="158">
        <f>ROUND(E42*U42,2)</f>
        <v>9.56</v>
      </c>
      <c r="W42" s="158"/>
      <c r="X42" s="158" t="s">
        <v>160</v>
      </c>
      <c r="Y42" s="158" t="s">
        <v>115</v>
      </c>
      <c r="Z42" s="147"/>
      <c r="AA42" s="147"/>
      <c r="AB42" s="147"/>
      <c r="AC42" s="147"/>
      <c r="AD42" s="147"/>
      <c r="AE42" s="147"/>
      <c r="AF42" s="147"/>
      <c r="AG42" s="147" t="s">
        <v>161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3">
      <c r="A43" s="167" t="s">
        <v>107</v>
      </c>
      <c r="B43" s="168" t="s">
        <v>64</v>
      </c>
      <c r="C43" s="188" t="s">
        <v>65</v>
      </c>
      <c r="D43" s="169"/>
      <c r="E43" s="170"/>
      <c r="F43" s="171"/>
      <c r="G43" s="172">
        <f>SUMIF(AG44:AG49,"&lt;&gt;NOR",G44:G49)</f>
        <v>0</v>
      </c>
      <c r="H43" s="166"/>
      <c r="I43" s="166">
        <f>SUM(I44:I49)</f>
        <v>0</v>
      </c>
      <c r="J43" s="166"/>
      <c r="K43" s="166">
        <f>SUM(K44:K49)</f>
        <v>0</v>
      </c>
      <c r="L43" s="166"/>
      <c r="M43" s="166">
        <f>SUM(M44:M49)</f>
        <v>0</v>
      </c>
      <c r="N43" s="165"/>
      <c r="O43" s="165">
        <f>SUM(O44:O49)</f>
        <v>0.15</v>
      </c>
      <c r="P43" s="165"/>
      <c r="Q43" s="165">
        <f>SUM(Q44:Q49)</f>
        <v>0</v>
      </c>
      <c r="R43" s="166"/>
      <c r="S43" s="166"/>
      <c r="T43" s="166"/>
      <c r="U43" s="166"/>
      <c r="V43" s="166">
        <f>SUM(V44:V49)</f>
        <v>36.120000000000005</v>
      </c>
      <c r="W43" s="166"/>
      <c r="X43" s="166"/>
      <c r="Y43" s="166"/>
      <c r="AG43" t="s">
        <v>108</v>
      </c>
    </row>
    <row r="44" spans="1:60" ht="20.6" outlineLevel="1" x14ac:dyDescent="0.3">
      <c r="A44" s="174">
        <v>15</v>
      </c>
      <c r="B44" s="175" t="s">
        <v>162</v>
      </c>
      <c r="C44" s="189" t="s">
        <v>163</v>
      </c>
      <c r="D44" s="176" t="s">
        <v>111</v>
      </c>
      <c r="E44" s="177">
        <v>95.3</v>
      </c>
      <c r="F44" s="178"/>
      <c r="G44" s="179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15</v>
      </c>
      <c r="M44" s="158">
        <f>G44*(1+L44/100)</f>
        <v>0</v>
      </c>
      <c r="N44" s="157">
        <v>2.1000000000000001E-4</v>
      </c>
      <c r="O44" s="157">
        <f>ROUND(E44*N44,2)</f>
        <v>0.02</v>
      </c>
      <c r="P44" s="157">
        <v>0</v>
      </c>
      <c r="Q44" s="157">
        <f>ROUND(E44*P44,2)</f>
        <v>0</v>
      </c>
      <c r="R44" s="158"/>
      <c r="S44" s="158" t="s">
        <v>112</v>
      </c>
      <c r="T44" s="158" t="s">
        <v>113</v>
      </c>
      <c r="U44" s="158">
        <v>9.5000000000000001E-2</v>
      </c>
      <c r="V44" s="158">
        <f>ROUND(E44*U44,2)</f>
        <v>9.0500000000000007</v>
      </c>
      <c r="W44" s="158"/>
      <c r="X44" s="158" t="s">
        <v>114</v>
      </c>
      <c r="Y44" s="158" t="s">
        <v>115</v>
      </c>
      <c r="Z44" s="147"/>
      <c r="AA44" s="147"/>
      <c r="AB44" s="147"/>
      <c r="AC44" s="147"/>
      <c r="AD44" s="147"/>
      <c r="AE44" s="147"/>
      <c r="AF44" s="147"/>
      <c r="AG44" s="147" t="s">
        <v>116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2" x14ac:dyDescent="0.3">
      <c r="A45" s="154"/>
      <c r="B45" s="155"/>
      <c r="C45" s="190" t="s">
        <v>164</v>
      </c>
      <c r="D45" s="160"/>
      <c r="E45" s="161">
        <v>95.3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118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3">
      <c r="A46" s="174">
        <v>16</v>
      </c>
      <c r="B46" s="175" t="s">
        <v>165</v>
      </c>
      <c r="C46" s="189" t="s">
        <v>166</v>
      </c>
      <c r="D46" s="176" t="s">
        <v>111</v>
      </c>
      <c r="E46" s="177">
        <v>95.3</v>
      </c>
      <c r="F46" s="178"/>
      <c r="G46" s="179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15</v>
      </c>
      <c r="M46" s="158">
        <f>G46*(1+L46/100)</f>
        <v>0</v>
      </c>
      <c r="N46" s="157">
        <v>1.2600000000000001E-3</v>
      </c>
      <c r="O46" s="157">
        <f>ROUND(E46*N46,2)</f>
        <v>0.12</v>
      </c>
      <c r="P46" s="157">
        <v>0</v>
      </c>
      <c r="Q46" s="157">
        <f>ROUND(E46*P46,2)</f>
        <v>0</v>
      </c>
      <c r="R46" s="158"/>
      <c r="S46" s="158" t="s">
        <v>112</v>
      </c>
      <c r="T46" s="158" t="s">
        <v>113</v>
      </c>
      <c r="U46" s="158">
        <v>0.24</v>
      </c>
      <c r="V46" s="158">
        <f>ROUND(E46*U46,2)</f>
        <v>22.87</v>
      </c>
      <c r="W46" s="158"/>
      <c r="X46" s="158" t="s">
        <v>114</v>
      </c>
      <c r="Y46" s="158" t="s">
        <v>115</v>
      </c>
      <c r="Z46" s="147"/>
      <c r="AA46" s="147"/>
      <c r="AB46" s="147"/>
      <c r="AC46" s="147"/>
      <c r="AD46" s="147"/>
      <c r="AE46" s="147"/>
      <c r="AF46" s="147"/>
      <c r="AG46" s="147" t="s">
        <v>116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3">
      <c r="A47" s="154"/>
      <c r="B47" s="155"/>
      <c r="C47" s="190" t="s">
        <v>164</v>
      </c>
      <c r="D47" s="160"/>
      <c r="E47" s="161">
        <v>95.3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118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0.6" outlineLevel="1" x14ac:dyDescent="0.3">
      <c r="A48" s="180">
        <v>17</v>
      </c>
      <c r="B48" s="181" t="s">
        <v>167</v>
      </c>
      <c r="C48" s="191" t="s">
        <v>168</v>
      </c>
      <c r="D48" s="182" t="s">
        <v>153</v>
      </c>
      <c r="E48" s="183">
        <v>36</v>
      </c>
      <c r="F48" s="184"/>
      <c r="G48" s="185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15</v>
      </c>
      <c r="M48" s="158">
        <f>G48*(1+L48/100)</f>
        <v>0</v>
      </c>
      <c r="N48" s="157">
        <v>3.2000000000000003E-4</v>
      </c>
      <c r="O48" s="157">
        <f>ROUND(E48*N48,2)</f>
        <v>0.01</v>
      </c>
      <c r="P48" s="157">
        <v>0</v>
      </c>
      <c r="Q48" s="157">
        <f>ROUND(E48*P48,2)</f>
        <v>0</v>
      </c>
      <c r="R48" s="158"/>
      <c r="S48" s="158" t="s">
        <v>112</v>
      </c>
      <c r="T48" s="158" t="s">
        <v>113</v>
      </c>
      <c r="U48" s="158">
        <v>0.11</v>
      </c>
      <c r="V48" s="158">
        <f>ROUND(E48*U48,2)</f>
        <v>3.96</v>
      </c>
      <c r="W48" s="158"/>
      <c r="X48" s="158" t="s">
        <v>114</v>
      </c>
      <c r="Y48" s="158" t="s">
        <v>115</v>
      </c>
      <c r="Z48" s="147"/>
      <c r="AA48" s="147"/>
      <c r="AB48" s="147"/>
      <c r="AC48" s="147"/>
      <c r="AD48" s="147"/>
      <c r="AE48" s="147"/>
      <c r="AF48" s="147"/>
      <c r="AG48" s="147" t="s">
        <v>116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3">
      <c r="A49" s="180">
        <v>18</v>
      </c>
      <c r="B49" s="181" t="s">
        <v>169</v>
      </c>
      <c r="C49" s="191" t="s">
        <v>170</v>
      </c>
      <c r="D49" s="182" t="s">
        <v>159</v>
      </c>
      <c r="E49" s="183">
        <v>0.15160999999999999</v>
      </c>
      <c r="F49" s="184"/>
      <c r="G49" s="185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8"/>
      <c r="S49" s="158" t="s">
        <v>112</v>
      </c>
      <c r="T49" s="158" t="s">
        <v>113</v>
      </c>
      <c r="U49" s="158">
        <v>1.5669999999999999</v>
      </c>
      <c r="V49" s="158">
        <f>ROUND(E49*U49,2)</f>
        <v>0.24</v>
      </c>
      <c r="W49" s="158"/>
      <c r="X49" s="158" t="s">
        <v>160</v>
      </c>
      <c r="Y49" s="158" t="s">
        <v>115</v>
      </c>
      <c r="Z49" s="147"/>
      <c r="AA49" s="147"/>
      <c r="AB49" s="147"/>
      <c r="AC49" s="147"/>
      <c r="AD49" s="147"/>
      <c r="AE49" s="147"/>
      <c r="AF49" s="147"/>
      <c r="AG49" s="147" t="s">
        <v>161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3">
      <c r="A50" s="167" t="s">
        <v>107</v>
      </c>
      <c r="B50" s="168" t="s">
        <v>66</v>
      </c>
      <c r="C50" s="188" t="s">
        <v>67</v>
      </c>
      <c r="D50" s="169"/>
      <c r="E50" s="170"/>
      <c r="F50" s="171"/>
      <c r="G50" s="172">
        <f>SUMIF(AG51:AG53,"&lt;&gt;NOR",G51:G53)</f>
        <v>0</v>
      </c>
      <c r="H50" s="166"/>
      <c r="I50" s="166">
        <f>SUM(I51:I53)</f>
        <v>0</v>
      </c>
      <c r="J50" s="166"/>
      <c r="K50" s="166">
        <f>SUM(K51:K53)</f>
        <v>0</v>
      </c>
      <c r="L50" s="166"/>
      <c r="M50" s="166">
        <f>SUM(M51:M53)</f>
        <v>0</v>
      </c>
      <c r="N50" s="165"/>
      <c r="O50" s="165">
        <f>SUM(O51:O53)</f>
        <v>0.15</v>
      </c>
      <c r="P50" s="165"/>
      <c r="Q50" s="165">
        <f>SUM(Q51:Q53)</f>
        <v>7.0000000000000007E-2</v>
      </c>
      <c r="R50" s="166"/>
      <c r="S50" s="166"/>
      <c r="T50" s="166"/>
      <c r="U50" s="166"/>
      <c r="V50" s="166">
        <f>SUM(V51:V53)</f>
        <v>2.36</v>
      </c>
      <c r="W50" s="166"/>
      <c r="X50" s="166"/>
      <c r="Y50" s="166"/>
      <c r="AG50" t="s">
        <v>108</v>
      </c>
    </row>
    <row r="51" spans="1:60" outlineLevel="1" x14ac:dyDescent="0.3">
      <c r="A51" s="180">
        <v>19</v>
      </c>
      <c r="B51" s="181" t="s">
        <v>171</v>
      </c>
      <c r="C51" s="191" t="s">
        <v>172</v>
      </c>
      <c r="D51" s="182" t="s">
        <v>173</v>
      </c>
      <c r="E51" s="183">
        <v>2</v>
      </c>
      <c r="F51" s="184"/>
      <c r="G51" s="185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7">
        <v>7.6630000000000004E-2</v>
      </c>
      <c r="O51" s="157">
        <f>ROUND(E51*N51,2)</f>
        <v>0.15</v>
      </c>
      <c r="P51" s="157">
        <v>0</v>
      </c>
      <c r="Q51" s="157">
        <f>ROUND(E51*P51,2)</f>
        <v>0</v>
      </c>
      <c r="R51" s="158"/>
      <c r="S51" s="158" t="s">
        <v>112</v>
      </c>
      <c r="T51" s="158" t="s">
        <v>113</v>
      </c>
      <c r="U51" s="158">
        <v>0.5</v>
      </c>
      <c r="V51" s="158">
        <f>ROUND(E51*U51,2)</f>
        <v>1</v>
      </c>
      <c r="W51" s="158"/>
      <c r="X51" s="158" t="s">
        <v>114</v>
      </c>
      <c r="Y51" s="158" t="s">
        <v>115</v>
      </c>
      <c r="Z51" s="147"/>
      <c r="AA51" s="147"/>
      <c r="AB51" s="147"/>
      <c r="AC51" s="147"/>
      <c r="AD51" s="147"/>
      <c r="AE51" s="147"/>
      <c r="AF51" s="147"/>
      <c r="AG51" s="147" t="s">
        <v>116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3">
      <c r="A52" s="180">
        <v>20</v>
      </c>
      <c r="B52" s="181" t="s">
        <v>174</v>
      </c>
      <c r="C52" s="191" t="s">
        <v>175</v>
      </c>
      <c r="D52" s="182" t="s">
        <v>173</v>
      </c>
      <c r="E52" s="183">
        <v>2</v>
      </c>
      <c r="F52" s="184"/>
      <c r="G52" s="185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15</v>
      </c>
      <c r="M52" s="158">
        <f>G52*(1+L52/100)</f>
        <v>0</v>
      </c>
      <c r="N52" s="157">
        <v>0</v>
      </c>
      <c r="O52" s="157">
        <f>ROUND(E52*N52,2)</f>
        <v>0</v>
      </c>
      <c r="P52" s="157">
        <v>3.5220000000000001E-2</v>
      </c>
      <c r="Q52" s="157">
        <f>ROUND(E52*P52,2)</f>
        <v>7.0000000000000007E-2</v>
      </c>
      <c r="R52" s="158"/>
      <c r="S52" s="158" t="s">
        <v>112</v>
      </c>
      <c r="T52" s="158" t="s">
        <v>113</v>
      </c>
      <c r="U52" s="158">
        <v>0.56399999999999995</v>
      </c>
      <c r="V52" s="158">
        <f>ROUND(E52*U52,2)</f>
        <v>1.1299999999999999</v>
      </c>
      <c r="W52" s="158"/>
      <c r="X52" s="158" t="s">
        <v>114</v>
      </c>
      <c r="Y52" s="158" t="s">
        <v>115</v>
      </c>
      <c r="Z52" s="147"/>
      <c r="AA52" s="147"/>
      <c r="AB52" s="147"/>
      <c r="AC52" s="147"/>
      <c r="AD52" s="147"/>
      <c r="AE52" s="147"/>
      <c r="AF52" s="147"/>
      <c r="AG52" s="147" t="s">
        <v>116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3">
      <c r="A53" s="180">
        <v>21</v>
      </c>
      <c r="B53" s="181" t="s">
        <v>176</v>
      </c>
      <c r="C53" s="191" t="s">
        <v>177</v>
      </c>
      <c r="D53" s="182" t="s">
        <v>159</v>
      </c>
      <c r="E53" s="183">
        <v>0.15326000000000001</v>
      </c>
      <c r="F53" s="184"/>
      <c r="G53" s="185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15</v>
      </c>
      <c r="M53" s="158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8"/>
      <c r="S53" s="158" t="s">
        <v>112</v>
      </c>
      <c r="T53" s="158" t="s">
        <v>113</v>
      </c>
      <c r="U53" s="158">
        <v>1.47</v>
      </c>
      <c r="V53" s="158">
        <f>ROUND(E53*U53,2)</f>
        <v>0.23</v>
      </c>
      <c r="W53" s="158"/>
      <c r="X53" s="158" t="s">
        <v>160</v>
      </c>
      <c r="Y53" s="158" t="s">
        <v>115</v>
      </c>
      <c r="Z53" s="147"/>
      <c r="AA53" s="147"/>
      <c r="AB53" s="147"/>
      <c r="AC53" s="147"/>
      <c r="AD53" s="147"/>
      <c r="AE53" s="147"/>
      <c r="AF53" s="147"/>
      <c r="AG53" s="147" t="s">
        <v>161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x14ac:dyDescent="0.3">
      <c r="A54" s="167" t="s">
        <v>107</v>
      </c>
      <c r="B54" s="168" t="s">
        <v>68</v>
      </c>
      <c r="C54" s="188" t="s">
        <v>69</v>
      </c>
      <c r="D54" s="169"/>
      <c r="E54" s="170"/>
      <c r="F54" s="171"/>
      <c r="G54" s="172">
        <f>SUMIF(AG55:AG74,"&lt;&gt;NOR",G55:G74)</f>
        <v>0</v>
      </c>
      <c r="H54" s="166"/>
      <c r="I54" s="166">
        <f>SUM(I55:I74)</f>
        <v>0</v>
      </c>
      <c r="J54" s="166"/>
      <c r="K54" s="166">
        <f>SUM(K55:K74)</f>
        <v>0</v>
      </c>
      <c r="L54" s="166"/>
      <c r="M54" s="166">
        <f>SUM(M55:M74)</f>
        <v>0</v>
      </c>
      <c r="N54" s="165"/>
      <c r="O54" s="165">
        <f>SUM(O55:O74)</f>
        <v>0.13</v>
      </c>
      <c r="P54" s="165"/>
      <c r="Q54" s="165">
        <f>SUM(Q55:Q74)</f>
        <v>0.16</v>
      </c>
      <c r="R54" s="166"/>
      <c r="S54" s="166"/>
      <c r="T54" s="166"/>
      <c r="U54" s="166"/>
      <c r="V54" s="166">
        <f>SUM(V55:V74)</f>
        <v>34.690000000000005</v>
      </c>
      <c r="W54" s="166"/>
      <c r="X54" s="166"/>
      <c r="Y54" s="166"/>
      <c r="AG54" t="s">
        <v>108</v>
      </c>
    </row>
    <row r="55" spans="1:60" outlineLevel="1" x14ac:dyDescent="0.3">
      <c r="A55" s="174">
        <v>22</v>
      </c>
      <c r="B55" s="175" t="s">
        <v>178</v>
      </c>
      <c r="C55" s="189" t="s">
        <v>179</v>
      </c>
      <c r="D55" s="176" t="s">
        <v>153</v>
      </c>
      <c r="E55" s="177">
        <v>28.5</v>
      </c>
      <c r="F55" s="178"/>
      <c r="G55" s="179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7">
        <v>3.0799999999999998E-3</v>
      </c>
      <c r="O55" s="157">
        <f>ROUND(E55*N55,2)</f>
        <v>0.09</v>
      </c>
      <c r="P55" s="157">
        <v>0</v>
      </c>
      <c r="Q55" s="157">
        <f>ROUND(E55*P55,2)</f>
        <v>0</v>
      </c>
      <c r="R55" s="158"/>
      <c r="S55" s="158" t="s">
        <v>112</v>
      </c>
      <c r="T55" s="158" t="s">
        <v>113</v>
      </c>
      <c r="U55" s="158">
        <v>0.57499999999999996</v>
      </c>
      <c r="V55" s="158">
        <f>ROUND(E55*U55,2)</f>
        <v>16.39</v>
      </c>
      <c r="W55" s="158"/>
      <c r="X55" s="158" t="s">
        <v>114</v>
      </c>
      <c r="Y55" s="158" t="s">
        <v>115</v>
      </c>
      <c r="Z55" s="147"/>
      <c r="AA55" s="147"/>
      <c r="AB55" s="147"/>
      <c r="AC55" s="147"/>
      <c r="AD55" s="147"/>
      <c r="AE55" s="147"/>
      <c r="AF55" s="147"/>
      <c r="AG55" s="147" t="s">
        <v>116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3">
      <c r="A56" s="154"/>
      <c r="B56" s="155"/>
      <c r="C56" s="256" t="s">
        <v>180</v>
      </c>
      <c r="D56" s="257"/>
      <c r="E56" s="257"/>
      <c r="F56" s="257"/>
      <c r="G56" s="257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122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3">
      <c r="A57" s="154"/>
      <c r="B57" s="155"/>
      <c r="C57" s="190" t="s">
        <v>181</v>
      </c>
      <c r="D57" s="160"/>
      <c r="E57" s="161">
        <v>28.5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118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3">
      <c r="A58" s="174">
        <v>23</v>
      </c>
      <c r="B58" s="175" t="s">
        <v>182</v>
      </c>
      <c r="C58" s="189" t="s">
        <v>183</v>
      </c>
      <c r="D58" s="176" t="s">
        <v>173</v>
      </c>
      <c r="E58" s="177">
        <v>2</v>
      </c>
      <c r="F58" s="178"/>
      <c r="G58" s="179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15</v>
      </c>
      <c r="M58" s="158">
        <f>G58*(1+L58/100)</f>
        <v>0</v>
      </c>
      <c r="N58" s="157">
        <v>1.65E-3</v>
      </c>
      <c r="O58" s="157">
        <f>ROUND(E58*N58,2)</f>
        <v>0</v>
      </c>
      <c r="P58" s="157">
        <v>0</v>
      </c>
      <c r="Q58" s="157">
        <f>ROUND(E58*P58,2)</f>
        <v>0</v>
      </c>
      <c r="R58" s="158"/>
      <c r="S58" s="158" t="s">
        <v>112</v>
      </c>
      <c r="T58" s="158" t="s">
        <v>113</v>
      </c>
      <c r="U58" s="158">
        <v>1.1373500000000001</v>
      </c>
      <c r="V58" s="158">
        <f>ROUND(E58*U58,2)</f>
        <v>2.27</v>
      </c>
      <c r="W58" s="158"/>
      <c r="X58" s="158" t="s">
        <v>114</v>
      </c>
      <c r="Y58" s="158" t="s">
        <v>115</v>
      </c>
      <c r="Z58" s="147"/>
      <c r="AA58" s="147"/>
      <c r="AB58" s="147"/>
      <c r="AC58" s="147"/>
      <c r="AD58" s="147"/>
      <c r="AE58" s="147"/>
      <c r="AF58" s="147"/>
      <c r="AG58" s="147" t="s">
        <v>116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3">
      <c r="A59" s="154"/>
      <c r="B59" s="155"/>
      <c r="C59" s="256" t="s">
        <v>180</v>
      </c>
      <c r="D59" s="257"/>
      <c r="E59" s="257"/>
      <c r="F59" s="257"/>
      <c r="G59" s="257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122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3">
      <c r="A60" s="154"/>
      <c r="B60" s="155"/>
      <c r="C60" s="190" t="s">
        <v>184</v>
      </c>
      <c r="D60" s="160"/>
      <c r="E60" s="161">
        <v>2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118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3">
      <c r="A61" s="174">
        <v>24</v>
      </c>
      <c r="B61" s="175" t="s">
        <v>185</v>
      </c>
      <c r="C61" s="189" t="s">
        <v>186</v>
      </c>
      <c r="D61" s="176" t="s">
        <v>153</v>
      </c>
      <c r="E61" s="177">
        <v>5.2</v>
      </c>
      <c r="F61" s="178"/>
      <c r="G61" s="179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15</v>
      </c>
      <c r="M61" s="158">
        <f>G61*(1+L61/100)</f>
        <v>0</v>
      </c>
      <c r="N61" s="157">
        <v>3.7799999999999999E-3</v>
      </c>
      <c r="O61" s="157">
        <f>ROUND(E61*N61,2)</f>
        <v>0.02</v>
      </c>
      <c r="P61" s="157">
        <v>0</v>
      </c>
      <c r="Q61" s="157">
        <f>ROUND(E61*P61,2)</f>
        <v>0</v>
      </c>
      <c r="R61" s="158"/>
      <c r="S61" s="158" t="s">
        <v>112</v>
      </c>
      <c r="T61" s="158" t="s">
        <v>113</v>
      </c>
      <c r="U61" s="158">
        <v>0.64</v>
      </c>
      <c r="V61" s="158">
        <f>ROUND(E61*U61,2)</f>
        <v>3.33</v>
      </c>
      <c r="W61" s="158"/>
      <c r="X61" s="158" t="s">
        <v>114</v>
      </c>
      <c r="Y61" s="158" t="s">
        <v>115</v>
      </c>
      <c r="Z61" s="147"/>
      <c r="AA61" s="147"/>
      <c r="AB61" s="147"/>
      <c r="AC61" s="147"/>
      <c r="AD61" s="147"/>
      <c r="AE61" s="147"/>
      <c r="AF61" s="147"/>
      <c r="AG61" s="147" t="s">
        <v>116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3">
      <c r="A62" s="154"/>
      <c r="B62" s="155"/>
      <c r="C62" s="256" t="s">
        <v>180</v>
      </c>
      <c r="D62" s="257"/>
      <c r="E62" s="257"/>
      <c r="F62" s="257"/>
      <c r="G62" s="257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122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3">
      <c r="A63" s="154"/>
      <c r="B63" s="155"/>
      <c r="C63" s="192" t="s">
        <v>187</v>
      </c>
      <c r="D63" s="162"/>
      <c r="E63" s="163"/>
      <c r="F63" s="164"/>
      <c r="G63" s="164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122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1" outlineLevel="3" x14ac:dyDescent="0.3">
      <c r="A64" s="154"/>
      <c r="B64" s="155"/>
      <c r="C64" s="254" t="s">
        <v>188</v>
      </c>
      <c r="D64" s="255"/>
      <c r="E64" s="255"/>
      <c r="F64" s="255"/>
      <c r="G64" s="255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122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86" t="str">
        <f>C64</f>
        <v>Položka je kalkulována včetně nákladů na dodání zděří, manžet, odboček, kolen, odskoků, výpustí vody a přechodových kusů.</v>
      </c>
      <c r="BB64" s="147"/>
      <c r="BC64" s="147"/>
      <c r="BD64" s="147"/>
      <c r="BE64" s="147"/>
      <c r="BF64" s="147"/>
      <c r="BG64" s="147"/>
      <c r="BH64" s="147"/>
    </row>
    <row r="65" spans="1:60" outlineLevel="2" x14ac:dyDescent="0.3">
      <c r="A65" s="154"/>
      <c r="B65" s="155"/>
      <c r="C65" s="190" t="s">
        <v>189</v>
      </c>
      <c r="D65" s="160"/>
      <c r="E65" s="161">
        <v>5.2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118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3">
      <c r="A66" s="174">
        <v>25</v>
      </c>
      <c r="B66" s="175" t="s">
        <v>190</v>
      </c>
      <c r="C66" s="189" t="s">
        <v>191</v>
      </c>
      <c r="D66" s="176" t="s">
        <v>153</v>
      </c>
      <c r="E66" s="177">
        <v>28.5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7">
        <v>7.5000000000000002E-4</v>
      </c>
      <c r="O66" s="157">
        <f>ROUND(E66*N66,2)</f>
        <v>0.02</v>
      </c>
      <c r="P66" s="157">
        <v>0</v>
      </c>
      <c r="Q66" s="157">
        <f>ROUND(E66*P66,2)</f>
        <v>0</v>
      </c>
      <c r="R66" s="158"/>
      <c r="S66" s="158" t="s">
        <v>112</v>
      </c>
      <c r="T66" s="158" t="s">
        <v>113</v>
      </c>
      <c r="U66" s="158">
        <v>0.25555</v>
      </c>
      <c r="V66" s="158">
        <f>ROUND(E66*U66,2)</f>
        <v>7.28</v>
      </c>
      <c r="W66" s="158"/>
      <c r="X66" s="158" t="s">
        <v>114</v>
      </c>
      <c r="Y66" s="158" t="s">
        <v>115</v>
      </c>
      <c r="Z66" s="147"/>
      <c r="AA66" s="147"/>
      <c r="AB66" s="147"/>
      <c r="AC66" s="147"/>
      <c r="AD66" s="147"/>
      <c r="AE66" s="147"/>
      <c r="AF66" s="147"/>
      <c r="AG66" s="147" t="s">
        <v>116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2" x14ac:dyDescent="0.3">
      <c r="A67" s="154"/>
      <c r="B67" s="155"/>
      <c r="C67" s="256" t="s">
        <v>180</v>
      </c>
      <c r="D67" s="257"/>
      <c r="E67" s="257"/>
      <c r="F67" s="257"/>
      <c r="G67" s="257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122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3">
      <c r="A68" s="154"/>
      <c r="B68" s="155"/>
      <c r="C68" s="190" t="s">
        <v>192</v>
      </c>
      <c r="D68" s="160"/>
      <c r="E68" s="161">
        <v>28.5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118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3">
      <c r="A69" s="180">
        <v>26</v>
      </c>
      <c r="B69" s="181" t="s">
        <v>193</v>
      </c>
      <c r="C69" s="191" t="s">
        <v>194</v>
      </c>
      <c r="D69" s="182" t="s">
        <v>153</v>
      </c>
      <c r="E69" s="183">
        <v>28.5</v>
      </c>
      <c r="F69" s="184"/>
      <c r="G69" s="185">
        <f t="shared" ref="G69:G74" si="0">ROUND(E69*F69,2)</f>
        <v>0</v>
      </c>
      <c r="H69" s="159"/>
      <c r="I69" s="158">
        <f t="shared" ref="I69:I74" si="1">ROUND(E69*H69,2)</f>
        <v>0</v>
      </c>
      <c r="J69" s="159"/>
      <c r="K69" s="158">
        <f t="shared" ref="K69:K74" si="2">ROUND(E69*J69,2)</f>
        <v>0</v>
      </c>
      <c r="L69" s="158">
        <v>15</v>
      </c>
      <c r="M69" s="158">
        <f t="shared" ref="M69:M74" si="3">G69*(1+L69/100)</f>
        <v>0</v>
      </c>
      <c r="N69" s="157">
        <v>0</v>
      </c>
      <c r="O69" s="157">
        <f t="shared" ref="O69:O74" si="4">ROUND(E69*N69,2)</f>
        <v>0</v>
      </c>
      <c r="P69" s="157">
        <v>3.3600000000000001E-3</v>
      </c>
      <c r="Q69" s="157">
        <f t="shared" ref="Q69:Q74" si="5">ROUND(E69*P69,2)</f>
        <v>0.1</v>
      </c>
      <c r="R69" s="158"/>
      <c r="S69" s="158" t="s">
        <v>112</v>
      </c>
      <c r="T69" s="158" t="s">
        <v>113</v>
      </c>
      <c r="U69" s="158">
        <v>6.9000000000000006E-2</v>
      </c>
      <c r="V69" s="158">
        <f t="shared" ref="V69:V74" si="6">ROUND(E69*U69,2)</f>
        <v>1.97</v>
      </c>
      <c r="W69" s="158"/>
      <c r="X69" s="158" t="s">
        <v>114</v>
      </c>
      <c r="Y69" s="158" t="s">
        <v>115</v>
      </c>
      <c r="Z69" s="147"/>
      <c r="AA69" s="147"/>
      <c r="AB69" s="147"/>
      <c r="AC69" s="147"/>
      <c r="AD69" s="147"/>
      <c r="AE69" s="147"/>
      <c r="AF69" s="147"/>
      <c r="AG69" s="147" t="s">
        <v>116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3">
      <c r="A70" s="180">
        <v>27</v>
      </c>
      <c r="B70" s="181" t="s">
        <v>195</v>
      </c>
      <c r="C70" s="191" t="s">
        <v>196</v>
      </c>
      <c r="D70" s="182" t="s">
        <v>173</v>
      </c>
      <c r="E70" s="183">
        <v>2</v>
      </c>
      <c r="F70" s="184"/>
      <c r="G70" s="185">
        <f t="shared" si="0"/>
        <v>0</v>
      </c>
      <c r="H70" s="159"/>
      <c r="I70" s="158">
        <f t="shared" si="1"/>
        <v>0</v>
      </c>
      <c r="J70" s="159"/>
      <c r="K70" s="158">
        <f t="shared" si="2"/>
        <v>0</v>
      </c>
      <c r="L70" s="158">
        <v>15</v>
      </c>
      <c r="M70" s="158">
        <f t="shared" si="3"/>
        <v>0</v>
      </c>
      <c r="N70" s="157">
        <v>0</v>
      </c>
      <c r="O70" s="157">
        <f t="shared" si="4"/>
        <v>0</v>
      </c>
      <c r="P70" s="157">
        <v>1.15E-3</v>
      </c>
      <c r="Q70" s="157">
        <f t="shared" si="5"/>
        <v>0</v>
      </c>
      <c r="R70" s="158"/>
      <c r="S70" s="158" t="s">
        <v>112</v>
      </c>
      <c r="T70" s="158" t="s">
        <v>113</v>
      </c>
      <c r="U70" s="158">
        <v>9.1999999999999998E-2</v>
      </c>
      <c r="V70" s="158">
        <f t="shared" si="6"/>
        <v>0.18</v>
      </c>
      <c r="W70" s="158"/>
      <c r="X70" s="158" t="s">
        <v>114</v>
      </c>
      <c r="Y70" s="158" t="s">
        <v>115</v>
      </c>
      <c r="Z70" s="147"/>
      <c r="AA70" s="147"/>
      <c r="AB70" s="147"/>
      <c r="AC70" s="147"/>
      <c r="AD70" s="147"/>
      <c r="AE70" s="147"/>
      <c r="AF70" s="147"/>
      <c r="AG70" s="147" t="s">
        <v>116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3">
      <c r="A71" s="180">
        <v>28</v>
      </c>
      <c r="B71" s="181" t="s">
        <v>197</v>
      </c>
      <c r="C71" s="191" t="s">
        <v>198</v>
      </c>
      <c r="D71" s="182" t="s">
        <v>153</v>
      </c>
      <c r="E71" s="183">
        <v>28.5</v>
      </c>
      <c r="F71" s="184"/>
      <c r="G71" s="185">
        <f t="shared" si="0"/>
        <v>0</v>
      </c>
      <c r="H71" s="159"/>
      <c r="I71" s="158">
        <f t="shared" si="1"/>
        <v>0</v>
      </c>
      <c r="J71" s="159"/>
      <c r="K71" s="158">
        <f t="shared" si="2"/>
        <v>0</v>
      </c>
      <c r="L71" s="158">
        <v>15</v>
      </c>
      <c r="M71" s="158">
        <f t="shared" si="3"/>
        <v>0</v>
      </c>
      <c r="N71" s="157">
        <v>0</v>
      </c>
      <c r="O71" s="157">
        <f t="shared" si="4"/>
        <v>0</v>
      </c>
      <c r="P71" s="157">
        <v>9.3999999999999997E-4</v>
      </c>
      <c r="Q71" s="157">
        <f t="shared" si="5"/>
        <v>0.03</v>
      </c>
      <c r="R71" s="158"/>
      <c r="S71" s="158" t="s">
        <v>112</v>
      </c>
      <c r="T71" s="158" t="s">
        <v>113</v>
      </c>
      <c r="U71" s="158">
        <v>6.9000000000000006E-2</v>
      </c>
      <c r="V71" s="158">
        <f t="shared" si="6"/>
        <v>1.97</v>
      </c>
      <c r="W71" s="158"/>
      <c r="X71" s="158" t="s">
        <v>114</v>
      </c>
      <c r="Y71" s="158" t="s">
        <v>115</v>
      </c>
      <c r="Z71" s="147"/>
      <c r="AA71" s="147"/>
      <c r="AB71" s="147"/>
      <c r="AC71" s="147"/>
      <c r="AD71" s="147"/>
      <c r="AE71" s="147"/>
      <c r="AF71" s="147"/>
      <c r="AG71" s="147" t="s">
        <v>116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3">
      <c r="A72" s="180">
        <v>29</v>
      </c>
      <c r="B72" s="181" t="s">
        <v>199</v>
      </c>
      <c r="C72" s="191" t="s">
        <v>200</v>
      </c>
      <c r="D72" s="182" t="s">
        <v>173</v>
      </c>
      <c r="E72" s="183">
        <v>2</v>
      </c>
      <c r="F72" s="184"/>
      <c r="G72" s="185">
        <f t="shared" si="0"/>
        <v>0</v>
      </c>
      <c r="H72" s="159"/>
      <c r="I72" s="158">
        <f t="shared" si="1"/>
        <v>0</v>
      </c>
      <c r="J72" s="159"/>
      <c r="K72" s="158">
        <f t="shared" si="2"/>
        <v>0</v>
      </c>
      <c r="L72" s="158">
        <v>15</v>
      </c>
      <c r="M72" s="158">
        <f t="shared" si="3"/>
        <v>0</v>
      </c>
      <c r="N72" s="157">
        <v>0</v>
      </c>
      <c r="O72" s="157">
        <f t="shared" si="4"/>
        <v>0</v>
      </c>
      <c r="P72" s="157">
        <v>2.9299999999999999E-3</v>
      </c>
      <c r="Q72" s="157">
        <f t="shared" si="5"/>
        <v>0.01</v>
      </c>
      <c r="R72" s="158"/>
      <c r="S72" s="158" t="s">
        <v>112</v>
      </c>
      <c r="T72" s="158" t="s">
        <v>113</v>
      </c>
      <c r="U72" s="158">
        <v>0.1265</v>
      </c>
      <c r="V72" s="158">
        <f t="shared" si="6"/>
        <v>0.25</v>
      </c>
      <c r="W72" s="158"/>
      <c r="X72" s="158" t="s">
        <v>114</v>
      </c>
      <c r="Y72" s="158" t="s">
        <v>115</v>
      </c>
      <c r="Z72" s="147"/>
      <c r="AA72" s="147"/>
      <c r="AB72" s="147"/>
      <c r="AC72" s="147"/>
      <c r="AD72" s="147"/>
      <c r="AE72" s="147"/>
      <c r="AF72" s="147"/>
      <c r="AG72" s="147" t="s">
        <v>116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3">
      <c r="A73" s="180">
        <v>30</v>
      </c>
      <c r="B73" s="181" t="s">
        <v>201</v>
      </c>
      <c r="C73" s="191" t="s">
        <v>202</v>
      </c>
      <c r="D73" s="182" t="s">
        <v>153</v>
      </c>
      <c r="E73" s="183">
        <v>5.2</v>
      </c>
      <c r="F73" s="184"/>
      <c r="G73" s="185">
        <f t="shared" si="0"/>
        <v>0</v>
      </c>
      <c r="H73" s="159"/>
      <c r="I73" s="158">
        <f t="shared" si="1"/>
        <v>0</v>
      </c>
      <c r="J73" s="159"/>
      <c r="K73" s="158">
        <f t="shared" si="2"/>
        <v>0</v>
      </c>
      <c r="L73" s="158">
        <v>15</v>
      </c>
      <c r="M73" s="158">
        <f t="shared" si="3"/>
        <v>0</v>
      </c>
      <c r="N73" s="157">
        <v>0</v>
      </c>
      <c r="O73" s="157">
        <f t="shared" si="4"/>
        <v>0</v>
      </c>
      <c r="P73" s="157">
        <v>3.5599999999999998E-3</v>
      </c>
      <c r="Q73" s="157">
        <f t="shared" si="5"/>
        <v>0.02</v>
      </c>
      <c r="R73" s="158"/>
      <c r="S73" s="158" t="s">
        <v>112</v>
      </c>
      <c r="T73" s="158" t="s">
        <v>113</v>
      </c>
      <c r="U73" s="158">
        <v>8.0500000000000002E-2</v>
      </c>
      <c r="V73" s="158">
        <f t="shared" si="6"/>
        <v>0.42</v>
      </c>
      <c r="W73" s="158"/>
      <c r="X73" s="158" t="s">
        <v>114</v>
      </c>
      <c r="Y73" s="158" t="s">
        <v>115</v>
      </c>
      <c r="Z73" s="147"/>
      <c r="AA73" s="147"/>
      <c r="AB73" s="147"/>
      <c r="AC73" s="147"/>
      <c r="AD73" s="147"/>
      <c r="AE73" s="147"/>
      <c r="AF73" s="147"/>
      <c r="AG73" s="147" t="s">
        <v>116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3">
      <c r="A74" s="180">
        <v>31</v>
      </c>
      <c r="B74" s="181" t="s">
        <v>203</v>
      </c>
      <c r="C74" s="191" t="s">
        <v>204</v>
      </c>
      <c r="D74" s="182" t="s">
        <v>159</v>
      </c>
      <c r="E74" s="183">
        <v>0.13211000000000001</v>
      </c>
      <c r="F74" s="184"/>
      <c r="G74" s="185">
        <f t="shared" si="0"/>
        <v>0</v>
      </c>
      <c r="H74" s="159"/>
      <c r="I74" s="158">
        <f t="shared" si="1"/>
        <v>0</v>
      </c>
      <c r="J74" s="159"/>
      <c r="K74" s="158">
        <f t="shared" si="2"/>
        <v>0</v>
      </c>
      <c r="L74" s="158">
        <v>15</v>
      </c>
      <c r="M74" s="158">
        <f t="shared" si="3"/>
        <v>0</v>
      </c>
      <c r="N74" s="157">
        <v>0</v>
      </c>
      <c r="O74" s="157">
        <f t="shared" si="4"/>
        <v>0</v>
      </c>
      <c r="P74" s="157">
        <v>0</v>
      </c>
      <c r="Q74" s="157">
        <f t="shared" si="5"/>
        <v>0</v>
      </c>
      <c r="R74" s="158"/>
      <c r="S74" s="158" t="s">
        <v>112</v>
      </c>
      <c r="T74" s="158" t="s">
        <v>113</v>
      </c>
      <c r="U74" s="158">
        <v>4.7370000000000001</v>
      </c>
      <c r="V74" s="158">
        <f t="shared" si="6"/>
        <v>0.63</v>
      </c>
      <c r="W74" s="158"/>
      <c r="X74" s="158" t="s">
        <v>160</v>
      </c>
      <c r="Y74" s="158" t="s">
        <v>115</v>
      </c>
      <c r="Z74" s="147"/>
      <c r="AA74" s="147"/>
      <c r="AB74" s="147"/>
      <c r="AC74" s="147"/>
      <c r="AD74" s="147"/>
      <c r="AE74" s="147"/>
      <c r="AF74" s="147"/>
      <c r="AG74" s="147" t="s">
        <v>161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3">
      <c r="A75" s="167" t="s">
        <v>107</v>
      </c>
      <c r="B75" s="168" t="s">
        <v>70</v>
      </c>
      <c r="C75" s="188" t="s">
        <v>71</v>
      </c>
      <c r="D75" s="169"/>
      <c r="E75" s="170"/>
      <c r="F75" s="171"/>
      <c r="G75" s="172">
        <f>SUMIF(AG76:AG81,"&lt;&gt;NOR",G76:G81)</f>
        <v>0</v>
      </c>
      <c r="H75" s="166"/>
      <c r="I75" s="166">
        <f>SUM(I76:I81)</f>
        <v>0</v>
      </c>
      <c r="J75" s="166"/>
      <c r="K75" s="166">
        <f>SUM(K76:K81)</f>
        <v>0</v>
      </c>
      <c r="L75" s="166"/>
      <c r="M75" s="166">
        <f>SUM(M76:M81)</f>
        <v>0</v>
      </c>
      <c r="N75" s="165"/>
      <c r="O75" s="165">
        <f>SUM(O76:O81)</f>
        <v>0</v>
      </c>
      <c r="P75" s="165"/>
      <c r="Q75" s="165">
        <f>SUM(Q76:Q81)</f>
        <v>0</v>
      </c>
      <c r="R75" s="166"/>
      <c r="S75" s="166"/>
      <c r="T75" s="166"/>
      <c r="U75" s="166"/>
      <c r="V75" s="166">
        <f>SUM(V76:V81)</f>
        <v>68.400000000000006</v>
      </c>
      <c r="W75" s="166"/>
      <c r="X75" s="166"/>
      <c r="Y75" s="166"/>
      <c r="AG75" t="s">
        <v>108</v>
      </c>
    </row>
    <row r="76" spans="1:60" outlineLevel="1" x14ac:dyDescent="0.3">
      <c r="A76" s="174">
        <v>32</v>
      </c>
      <c r="B76" s="175" t="s">
        <v>205</v>
      </c>
      <c r="C76" s="189" t="s">
        <v>206</v>
      </c>
      <c r="D76" s="176" t="s">
        <v>207</v>
      </c>
      <c r="E76" s="177">
        <v>1710</v>
      </c>
      <c r="F76" s="178"/>
      <c r="G76" s="179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15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112</v>
      </c>
      <c r="T76" s="158" t="s">
        <v>113</v>
      </c>
      <c r="U76" s="158">
        <v>0.04</v>
      </c>
      <c r="V76" s="158">
        <f>ROUND(E76*U76,2)</f>
        <v>68.400000000000006</v>
      </c>
      <c r="W76" s="158"/>
      <c r="X76" s="158" t="s">
        <v>114</v>
      </c>
      <c r="Y76" s="158" t="s">
        <v>115</v>
      </c>
      <c r="Z76" s="147"/>
      <c r="AA76" s="147"/>
      <c r="AB76" s="147"/>
      <c r="AC76" s="147"/>
      <c r="AD76" s="147"/>
      <c r="AE76" s="147"/>
      <c r="AF76" s="147"/>
      <c r="AG76" s="147" t="s">
        <v>116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3">
      <c r="A77" s="154"/>
      <c r="B77" s="155"/>
      <c r="C77" s="190" t="s">
        <v>208</v>
      </c>
      <c r="D77" s="160"/>
      <c r="E77" s="161">
        <v>1710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118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0.6" outlineLevel="1" x14ac:dyDescent="0.3">
      <c r="A78" s="174">
        <v>33</v>
      </c>
      <c r="B78" s="175" t="s">
        <v>209</v>
      </c>
      <c r="C78" s="189" t="s">
        <v>210</v>
      </c>
      <c r="D78" s="176" t="s">
        <v>153</v>
      </c>
      <c r="E78" s="177">
        <v>57</v>
      </c>
      <c r="F78" s="178"/>
      <c r="G78" s="179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15</v>
      </c>
      <c r="M78" s="158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138</v>
      </c>
      <c r="T78" s="158" t="s">
        <v>139</v>
      </c>
      <c r="U78" s="158">
        <v>0</v>
      </c>
      <c r="V78" s="158">
        <f>ROUND(E78*U78,2)</f>
        <v>0</v>
      </c>
      <c r="W78" s="158"/>
      <c r="X78" s="158" t="s">
        <v>114</v>
      </c>
      <c r="Y78" s="158" t="s">
        <v>115</v>
      </c>
      <c r="Z78" s="147"/>
      <c r="AA78" s="147"/>
      <c r="AB78" s="147"/>
      <c r="AC78" s="147"/>
      <c r="AD78" s="147"/>
      <c r="AE78" s="147"/>
      <c r="AF78" s="147"/>
      <c r="AG78" s="147" t="s">
        <v>116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3">
      <c r="A79" s="154"/>
      <c r="B79" s="155"/>
      <c r="C79" s="190" t="s">
        <v>211</v>
      </c>
      <c r="D79" s="160"/>
      <c r="E79" s="161">
        <v>53.1</v>
      </c>
      <c r="F79" s="158"/>
      <c r="G79" s="15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118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3">
      <c r="A80" s="154"/>
      <c r="B80" s="155"/>
      <c r="C80" s="190" t="s">
        <v>212</v>
      </c>
      <c r="D80" s="160"/>
      <c r="E80" s="161">
        <v>3.9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118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3">
      <c r="A81" s="154">
        <v>34</v>
      </c>
      <c r="B81" s="155" t="s">
        <v>213</v>
      </c>
      <c r="C81" s="193" t="s">
        <v>214</v>
      </c>
      <c r="D81" s="156" t="s">
        <v>0</v>
      </c>
      <c r="E81" s="187"/>
      <c r="F81" s="159"/>
      <c r="G81" s="158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15</v>
      </c>
      <c r="M81" s="158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8"/>
      <c r="S81" s="158" t="s">
        <v>112</v>
      </c>
      <c r="T81" s="158" t="s">
        <v>113</v>
      </c>
      <c r="U81" s="158">
        <v>0</v>
      </c>
      <c r="V81" s="158">
        <f>ROUND(E81*U81,2)</f>
        <v>0</v>
      </c>
      <c r="W81" s="158"/>
      <c r="X81" s="158" t="s">
        <v>160</v>
      </c>
      <c r="Y81" s="158" t="s">
        <v>115</v>
      </c>
      <c r="Z81" s="147"/>
      <c r="AA81" s="147"/>
      <c r="AB81" s="147"/>
      <c r="AC81" s="147"/>
      <c r="AD81" s="147"/>
      <c r="AE81" s="147"/>
      <c r="AF81" s="147"/>
      <c r="AG81" s="147" t="s">
        <v>161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3">
      <c r="A82" s="167" t="s">
        <v>107</v>
      </c>
      <c r="B82" s="168" t="s">
        <v>72</v>
      </c>
      <c r="C82" s="188" t="s">
        <v>73</v>
      </c>
      <c r="D82" s="169"/>
      <c r="E82" s="170"/>
      <c r="F82" s="171"/>
      <c r="G82" s="172">
        <f>SUMIF(AG83:AG90,"&lt;&gt;NOR",G83:G90)</f>
        <v>0</v>
      </c>
      <c r="H82" s="166"/>
      <c r="I82" s="166">
        <f>SUM(I83:I90)</f>
        <v>0</v>
      </c>
      <c r="J82" s="166"/>
      <c r="K82" s="166">
        <f>SUM(K83:K90)</f>
        <v>0</v>
      </c>
      <c r="L82" s="166"/>
      <c r="M82" s="166">
        <f>SUM(M83:M90)</f>
        <v>0</v>
      </c>
      <c r="N82" s="165"/>
      <c r="O82" s="165">
        <f>SUM(O83:O90)</f>
        <v>2.54</v>
      </c>
      <c r="P82" s="165"/>
      <c r="Q82" s="165">
        <f>SUM(Q83:Q90)</f>
        <v>0</v>
      </c>
      <c r="R82" s="166"/>
      <c r="S82" s="166"/>
      <c r="T82" s="166"/>
      <c r="U82" s="166"/>
      <c r="V82" s="166">
        <f>SUM(V83:V90)</f>
        <v>111.69</v>
      </c>
      <c r="W82" s="166"/>
      <c r="X82" s="166"/>
      <c r="Y82" s="166"/>
      <c r="AG82" t="s">
        <v>108</v>
      </c>
    </row>
    <row r="83" spans="1:60" outlineLevel="1" x14ac:dyDescent="0.3">
      <c r="A83" s="180">
        <v>35</v>
      </c>
      <c r="B83" s="181" t="s">
        <v>215</v>
      </c>
      <c r="C83" s="191" t="s">
        <v>216</v>
      </c>
      <c r="D83" s="182" t="s">
        <v>111</v>
      </c>
      <c r="E83" s="183">
        <v>92</v>
      </c>
      <c r="F83" s="184"/>
      <c r="G83" s="185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15</v>
      </c>
      <c r="M83" s="158">
        <f>G83*(1+L83/100)</f>
        <v>0</v>
      </c>
      <c r="N83" s="157">
        <v>2.1000000000000001E-4</v>
      </c>
      <c r="O83" s="157">
        <f>ROUND(E83*N83,2)</f>
        <v>0.02</v>
      </c>
      <c r="P83" s="157">
        <v>0</v>
      </c>
      <c r="Q83" s="157">
        <f>ROUND(E83*P83,2)</f>
        <v>0</v>
      </c>
      <c r="R83" s="158"/>
      <c r="S83" s="158" t="s">
        <v>112</v>
      </c>
      <c r="T83" s="158" t="s">
        <v>113</v>
      </c>
      <c r="U83" s="158">
        <v>0.05</v>
      </c>
      <c r="V83" s="158">
        <f>ROUND(E83*U83,2)</f>
        <v>4.5999999999999996</v>
      </c>
      <c r="W83" s="158"/>
      <c r="X83" s="158" t="s">
        <v>114</v>
      </c>
      <c r="Y83" s="158" t="s">
        <v>115</v>
      </c>
      <c r="Z83" s="147"/>
      <c r="AA83" s="147"/>
      <c r="AB83" s="147"/>
      <c r="AC83" s="147"/>
      <c r="AD83" s="147"/>
      <c r="AE83" s="147"/>
      <c r="AF83" s="147"/>
      <c r="AG83" s="147" t="s">
        <v>116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3">
      <c r="A84" s="180">
        <v>36</v>
      </c>
      <c r="B84" s="181" t="s">
        <v>217</v>
      </c>
      <c r="C84" s="191" t="s">
        <v>218</v>
      </c>
      <c r="D84" s="182" t="s">
        <v>153</v>
      </c>
      <c r="E84" s="183">
        <v>33</v>
      </c>
      <c r="F84" s="184"/>
      <c r="G84" s="185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15</v>
      </c>
      <c r="M84" s="158">
        <f>G84*(1+L84/100)</f>
        <v>0</v>
      </c>
      <c r="N84" s="157">
        <v>3.2000000000000003E-4</v>
      </c>
      <c r="O84" s="157">
        <f>ROUND(E84*N84,2)</f>
        <v>0.01</v>
      </c>
      <c r="P84" s="157">
        <v>0</v>
      </c>
      <c r="Q84" s="157">
        <f>ROUND(E84*P84,2)</f>
        <v>0</v>
      </c>
      <c r="R84" s="158"/>
      <c r="S84" s="158" t="s">
        <v>112</v>
      </c>
      <c r="T84" s="158" t="s">
        <v>113</v>
      </c>
      <c r="U84" s="158">
        <v>0.23599999999999999</v>
      </c>
      <c r="V84" s="158">
        <f>ROUND(E84*U84,2)</f>
        <v>7.79</v>
      </c>
      <c r="W84" s="158"/>
      <c r="X84" s="158" t="s">
        <v>114</v>
      </c>
      <c r="Y84" s="158" t="s">
        <v>115</v>
      </c>
      <c r="Z84" s="147"/>
      <c r="AA84" s="147"/>
      <c r="AB84" s="147"/>
      <c r="AC84" s="147"/>
      <c r="AD84" s="147"/>
      <c r="AE84" s="147"/>
      <c r="AF84" s="147"/>
      <c r="AG84" s="147" t="s">
        <v>116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3">
      <c r="A85" s="180">
        <v>37</v>
      </c>
      <c r="B85" s="181" t="s">
        <v>219</v>
      </c>
      <c r="C85" s="191" t="s">
        <v>220</v>
      </c>
      <c r="D85" s="182" t="s">
        <v>153</v>
      </c>
      <c r="E85" s="183">
        <v>33</v>
      </c>
      <c r="F85" s="184"/>
      <c r="G85" s="185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15</v>
      </c>
      <c r="M85" s="158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8"/>
      <c r="S85" s="158" t="s">
        <v>112</v>
      </c>
      <c r="T85" s="158" t="s">
        <v>113</v>
      </c>
      <c r="U85" s="158">
        <v>0.154</v>
      </c>
      <c r="V85" s="158">
        <f>ROUND(E85*U85,2)</f>
        <v>5.08</v>
      </c>
      <c r="W85" s="158"/>
      <c r="X85" s="158" t="s">
        <v>114</v>
      </c>
      <c r="Y85" s="158" t="s">
        <v>115</v>
      </c>
      <c r="Z85" s="147"/>
      <c r="AA85" s="147"/>
      <c r="AB85" s="147"/>
      <c r="AC85" s="147"/>
      <c r="AD85" s="147"/>
      <c r="AE85" s="147"/>
      <c r="AF85" s="147"/>
      <c r="AG85" s="147" t="s">
        <v>116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3">
      <c r="A86" s="180">
        <v>38</v>
      </c>
      <c r="B86" s="181" t="s">
        <v>221</v>
      </c>
      <c r="C86" s="191" t="s">
        <v>222</v>
      </c>
      <c r="D86" s="182" t="s">
        <v>111</v>
      </c>
      <c r="E86" s="183">
        <v>92</v>
      </c>
      <c r="F86" s="184"/>
      <c r="G86" s="185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15</v>
      </c>
      <c r="M86" s="158">
        <f>G86*(1+L86/100)</f>
        <v>0</v>
      </c>
      <c r="N86" s="157">
        <v>5.0400000000000002E-3</v>
      </c>
      <c r="O86" s="157">
        <f>ROUND(E86*N86,2)</f>
        <v>0.46</v>
      </c>
      <c r="P86" s="157">
        <v>0</v>
      </c>
      <c r="Q86" s="157">
        <f>ROUND(E86*P86,2)</f>
        <v>0</v>
      </c>
      <c r="R86" s="158"/>
      <c r="S86" s="158" t="s">
        <v>112</v>
      </c>
      <c r="T86" s="158" t="s">
        <v>113</v>
      </c>
      <c r="U86" s="158">
        <v>0.98</v>
      </c>
      <c r="V86" s="158">
        <f>ROUND(E86*U86,2)</f>
        <v>90.16</v>
      </c>
      <c r="W86" s="158"/>
      <c r="X86" s="158" t="s">
        <v>114</v>
      </c>
      <c r="Y86" s="158" t="s">
        <v>115</v>
      </c>
      <c r="Z86" s="147"/>
      <c r="AA86" s="147"/>
      <c r="AB86" s="147"/>
      <c r="AC86" s="147"/>
      <c r="AD86" s="147"/>
      <c r="AE86" s="147"/>
      <c r="AF86" s="147"/>
      <c r="AG86" s="147" t="s">
        <v>116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3">
      <c r="A87" s="174">
        <v>39</v>
      </c>
      <c r="B87" s="175" t="s">
        <v>223</v>
      </c>
      <c r="C87" s="189" t="s">
        <v>224</v>
      </c>
      <c r="D87" s="176" t="s">
        <v>111</v>
      </c>
      <c r="E87" s="177">
        <v>106.736</v>
      </c>
      <c r="F87" s="178"/>
      <c r="G87" s="179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15</v>
      </c>
      <c r="M87" s="158">
        <f>G87*(1+L87/100)</f>
        <v>0</v>
      </c>
      <c r="N87" s="157">
        <v>1.9199999999999998E-2</v>
      </c>
      <c r="O87" s="157">
        <f>ROUND(E87*N87,2)</f>
        <v>2.0499999999999998</v>
      </c>
      <c r="P87" s="157">
        <v>0</v>
      </c>
      <c r="Q87" s="157">
        <f>ROUND(E87*P87,2)</f>
        <v>0</v>
      </c>
      <c r="R87" s="158" t="s">
        <v>225</v>
      </c>
      <c r="S87" s="158" t="s">
        <v>112</v>
      </c>
      <c r="T87" s="158" t="s">
        <v>113</v>
      </c>
      <c r="U87" s="158">
        <v>0</v>
      </c>
      <c r="V87" s="158">
        <f>ROUND(E87*U87,2)</f>
        <v>0</v>
      </c>
      <c r="W87" s="158"/>
      <c r="X87" s="158" t="s">
        <v>226</v>
      </c>
      <c r="Y87" s="158" t="s">
        <v>115</v>
      </c>
      <c r="Z87" s="147"/>
      <c r="AA87" s="147"/>
      <c r="AB87" s="147"/>
      <c r="AC87" s="147"/>
      <c r="AD87" s="147"/>
      <c r="AE87" s="147"/>
      <c r="AF87" s="147"/>
      <c r="AG87" s="147" t="s">
        <v>227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3">
      <c r="A88" s="154"/>
      <c r="B88" s="155"/>
      <c r="C88" s="190" t="s">
        <v>228</v>
      </c>
      <c r="D88" s="160"/>
      <c r="E88" s="161">
        <v>103.04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118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3">
      <c r="A89" s="154"/>
      <c r="B89" s="155"/>
      <c r="C89" s="190" t="s">
        <v>229</v>
      </c>
      <c r="D89" s="160"/>
      <c r="E89" s="161">
        <v>3.6960000000000002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7"/>
      <c r="AA89" s="147"/>
      <c r="AB89" s="147"/>
      <c r="AC89" s="147"/>
      <c r="AD89" s="147"/>
      <c r="AE89" s="147"/>
      <c r="AF89" s="147"/>
      <c r="AG89" s="147" t="s">
        <v>118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3">
      <c r="A90" s="180">
        <v>40</v>
      </c>
      <c r="B90" s="181" t="s">
        <v>230</v>
      </c>
      <c r="C90" s="191" t="s">
        <v>231</v>
      </c>
      <c r="D90" s="182" t="s">
        <v>159</v>
      </c>
      <c r="E90" s="183">
        <v>2.5428899999999999</v>
      </c>
      <c r="F90" s="184"/>
      <c r="G90" s="185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8"/>
      <c r="S90" s="158" t="s">
        <v>112</v>
      </c>
      <c r="T90" s="158" t="s">
        <v>113</v>
      </c>
      <c r="U90" s="158">
        <v>1.5980000000000001</v>
      </c>
      <c r="V90" s="158">
        <f>ROUND(E90*U90,2)</f>
        <v>4.0599999999999996</v>
      </c>
      <c r="W90" s="158"/>
      <c r="X90" s="158" t="s">
        <v>160</v>
      </c>
      <c r="Y90" s="158" t="s">
        <v>115</v>
      </c>
      <c r="Z90" s="147"/>
      <c r="AA90" s="147"/>
      <c r="AB90" s="147"/>
      <c r="AC90" s="147"/>
      <c r="AD90" s="147"/>
      <c r="AE90" s="147"/>
      <c r="AF90" s="147"/>
      <c r="AG90" s="147" t="s">
        <v>161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x14ac:dyDescent="0.3">
      <c r="A91" s="167" t="s">
        <v>107</v>
      </c>
      <c r="B91" s="168" t="s">
        <v>74</v>
      </c>
      <c r="C91" s="188" t="s">
        <v>75</v>
      </c>
      <c r="D91" s="169"/>
      <c r="E91" s="170"/>
      <c r="F91" s="171"/>
      <c r="G91" s="172">
        <f>SUMIF(AG92:AG93,"&lt;&gt;NOR",G92:G93)</f>
        <v>0</v>
      </c>
      <c r="H91" s="166"/>
      <c r="I91" s="166">
        <f>SUM(I92:I93)</f>
        <v>0</v>
      </c>
      <c r="J91" s="166"/>
      <c r="K91" s="166">
        <f>SUM(K92:K93)</f>
        <v>0</v>
      </c>
      <c r="L91" s="166"/>
      <c r="M91" s="166">
        <f>SUM(M92:M93)</f>
        <v>0</v>
      </c>
      <c r="N91" s="165"/>
      <c r="O91" s="165">
        <f>SUM(O92:O93)</f>
        <v>0</v>
      </c>
      <c r="P91" s="165"/>
      <c r="Q91" s="165">
        <f>SUM(Q92:Q93)</f>
        <v>0</v>
      </c>
      <c r="R91" s="166"/>
      <c r="S91" s="166"/>
      <c r="T91" s="166"/>
      <c r="U91" s="166"/>
      <c r="V91" s="166">
        <f>SUM(V92:V93)</f>
        <v>0</v>
      </c>
      <c r="W91" s="166"/>
      <c r="X91" s="166"/>
      <c r="Y91" s="166"/>
      <c r="AG91" t="s">
        <v>108</v>
      </c>
    </row>
    <row r="92" spans="1:60" ht="20.6" outlineLevel="1" x14ac:dyDescent="0.3">
      <c r="A92" s="180">
        <v>41</v>
      </c>
      <c r="B92" s="181" t="s">
        <v>232</v>
      </c>
      <c r="C92" s="191" t="s">
        <v>233</v>
      </c>
      <c r="D92" s="182" t="s">
        <v>173</v>
      </c>
      <c r="E92" s="183">
        <v>1</v>
      </c>
      <c r="F92" s="184"/>
      <c r="G92" s="185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138</v>
      </c>
      <c r="T92" s="158" t="s">
        <v>139</v>
      </c>
      <c r="U92" s="158">
        <v>0</v>
      </c>
      <c r="V92" s="158">
        <f>ROUND(E92*U92,2)</f>
        <v>0</v>
      </c>
      <c r="W92" s="158"/>
      <c r="X92" s="158" t="s">
        <v>114</v>
      </c>
      <c r="Y92" s="158" t="s">
        <v>115</v>
      </c>
      <c r="Z92" s="147"/>
      <c r="AA92" s="147"/>
      <c r="AB92" s="147"/>
      <c r="AC92" s="147"/>
      <c r="AD92" s="147"/>
      <c r="AE92" s="147"/>
      <c r="AF92" s="147"/>
      <c r="AG92" s="147" t="s">
        <v>116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0.6" outlineLevel="1" x14ac:dyDescent="0.3">
      <c r="A93" s="180">
        <v>42</v>
      </c>
      <c r="B93" s="181" t="s">
        <v>234</v>
      </c>
      <c r="C93" s="191" t="s">
        <v>235</v>
      </c>
      <c r="D93" s="182" t="s">
        <v>236</v>
      </c>
      <c r="E93" s="183">
        <v>2</v>
      </c>
      <c r="F93" s="184"/>
      <c r="G93" s="185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8"/>
      <c r="S93" s="158" t="s">
        <v>138</v>
      </c>
      <c r="T93" s="158" t="s">
        <v>139</v>
      </c>
      <c r="U93" s="158">
        <v>0</v>
      </c>
      <c r="V93" s="158">
        <f>ROUND(E93*U93,2)</f>
        <v>0</v>
      </c>
      <c r="W93" s="158"/>
      <c r="X93" s="158" t="s">
        <v>114</v>
      </c>
      <c r="Y93" s="158" t="s">
        <v>115</v>
      </c>
      <c r="Z93" s="147"/>
      <c r="AA93" s="147"/>
      <c r="AB93" s="147"/>
      <c r="AC93" s="147"/>
      <c r="AD93" s="147"/>
      <c r="AE93" s="147"/>
      <c r="AF93" s="147"/>
      <c r="AG93" s="147" t="s">
        <v>116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x14ac:dyDescent="0.3">
      <c r="A94" s="167" t="s">
        <v>107</v>
      </c>
      <c r="B94" s="168" t="s">
        <v>76</v>
      </c>
      <c r="C94" s="188" t="s">
        <v>77</v>
      </c>
      <c r="D94" s="169"/>
      <c r="E94" s="170"/>
      <c r="F94" s="171"/>
      <c r="G94" s="172">
        <f>SUMIF(AG95:AG98,"&lt;&gt;NOR",G95:G98)</f>
        <v>0</v>
      </c>
      <c r="H94" s="166"/>
      <c r="I94" s="166">
        <f>SUM(I95:I98)</f>
        <v>0</v>
      </c>
      <c r="J94" s="166"/>
      <c r="K94" s="166">
        <f>SUM(K95:K98)</f>
        <v>0</v>
      </c>
      <c r="L94" s="166"/>
      <c r="M94" s="166">
        <f>SUM(M95:M98)</f>
        <v>0</v>
      </c>
      <c r="N94" s="165"/>
      <c r="O94" s="165">
        <f>SUM(O95:O98)</f>
        <v>0</v>
      </c>
      <c r="P94" s="165"/>
      <c r="Q94" s="165">
        <f>SUM(Q95:Q98)</f>
        <v>0</v>
      </c>
      <c r="R94" s="166"/>
      <c r="S94" s="166"/>
      <c r="T94" s="166"/>
      <c r="U94" s="166"/>
      <c r="V94" s="166">
        <f>SUM(V95:V98)</f>
        <v>3.35</v>
      </c>
      <c r="W94" s="166"/>
      <c r="X94" s="166"/>
      <c r="Y94" s="166"/>
      <c r="AG94" t="s">
        <v>108</v>
      </c>
    </row>
    <row r="95" spans="1:60" outlineLevel="1" x14ac:dyDescent="0.3">
      <c r="A95" s="174">
        <v>43</v>
      </c>
      <c r="B95" s="175" t="s">
        <v>237</v>
      </c>
      <c r="C95" s="189" t="s">
        <v>238</v>
      </c>
      <c r="D95" s="176" t="s">
        <v>159</v>
      </c>
      <c r="E95" s="177">
        <v>6.8335699999999999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7">
        <v>0</v>
      </c>
      <c r="O95" s="157">
        <f>ROUND(E95*N95,2)</f>
        <v>0</v>
      </c>
      <c r="P95" s="157">
        <v>0</v>
      </c>
      <c r="Q95" s="157">
        <f>ROUND(E95*P95,2)</f>
        <v>0</v>
      </c>
      <c r="R95" s="158"/>
      <c r="S95" s="158" t="s">
        <v>112</v>
      </c>
      <c r="T95" s="158" t="s">
        <v>113</v>
      </c>
      <c r="U95" s="158">
        <v>0.49</v>
      </c>
      <c r="V95" s="158">
        <f>ROUND(E95*U95,2)</f>
        <v>3.35</v>
      </c>
      <c r="W95" s="158"/>
      <c r="X95" s="158" t="s">
        <v>239</v>
      </c>
      <c r="Y95" s="158" t="s">
        <v>115</v>
      </c>
      <c r="Z95" s="147"/>
      <c r="AA95" s="147"/>
      <c r="AB95" s="147"/>
      <c r="AC95" s="147"/>
      <c r="AD95" s="147"/>
      <c r="AE95" s="147"/>
      <c r="AF95" s="147"/>
      <c r="AG95" s="147" t="s">
        <v>240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3">
      <c r="A96" s="154"/>
      <c r="B96" s="155"/>
      <c r="C96" s="256" t="s">
        <v>241</v>
      </c>
      <c r="D96" s="257"/>
      <c r="E96" s="257"/>
      <c r="F96" s="257"/>
      <c r="G96" s="257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122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3">
      <c r="A97" s="180">
        <v>44</v>
      </c>
      <c r="B97" s="181" t="s">
        <v>242</v>
      </c>
      <c r="C97" s="191" t="s">
        <v>243</v>
      </c>
      <c r="D97" s="182" t="s">
        <v>159</v>
      </c>
      <c r="E97" s="183">
        <v>129.83775</v>
      </c>
      <c r="F97" s="184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8"/>
      <c r="S97" s="158" t="s">
        <v>112</v>
      </c>
      <c r="T97" s="158" t="s">
        <v>113</v>
      </c>
      <c r="U97" s="158">
        <v>0</v>
      </c>
      <c r="V97" s="158">
        <f>ROUND(E97*U97,2)</f>
        <v>0</v>
      </c>
      <c r="W97" s="158"/>
      <c r="X97" s="158" t="s">
        <v>239</v>
      </c>
      <c r="Y97" s="158" t="s">
        <v>115</v>
      </c>
      <c r="Z97" s="147"/>
      <c r="AA97" s="147"/>
      <c r="AB97" s="147"/>
      <c r="AC97" s="147"/>
      <c r="AD97" s="147"/>
      <c r="AE97" s="147"/>
      <c r="AF97" s="147"/>
      <c r="AG97" s="147" t="s">
        <v>240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3">
      <c r="A98" s="180">
        <v>45</v>
      </c>
      <c r="B98" s="181" t="s">
        <v>244</v>
      </c>
      <c r="C98" s="191" t="s">
        <v>245</v>
      </c>
      <c r="D98" s="182" t="s">
        <v>159</v>
      </c>
      <c r="E98" s="183">
        <v>6.8335699999999999</v>
      </c>
      <c r="F98" s="184"/>
      <c r="G98" s="185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15</v>
      </c>
      <c r="M98" s="158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8"/>
      <c r="S98" s="158" t="s">
        <v>112</v>
      </c>
      <c r="T98" s="158" t="s">
        <v>113</v>
      </c>
      <c r="U98" s="158">
        <v>0</v>
      </c>
      <c r="V98" s="158">
        <f>ROUND(E98*U98,2)</f>
        <v>0</v>
      </c>
      <c r="W98" s="158"/>
      <c r="X98" s="158" t="s">
        <v>239</v>
      </c>
      <c r="Y98" s="158" t="s">
        <v>115</v>
      </c>
      <c r="Z98" s="147"/>
      <c r="AA98" s="147"/>
      <c r="AB98" s="147"/>
      <c r="AC98" s="147"/>
      <c r="AD98" s="147"/>
      <c r="AE98" s="147"/>
      <c r="AF98" s="147"/>
      <c r="AG98" s="147" t="s">
        <v>240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x14ac:dyDescent="0.3">
      <c r="A99" s="167" t="s">
        <v>107</v>
      </c>
      <c r="B99" s="168" t="s">
        <v>79</v>
      </c>
      <c r="C99" s="188" t="s">
        <v>29</v>
      </c>
      <c r="D99" s="169"/>
      <c r="E99" s="170"/>
      <c r="F99" s="171"/>
      <c r="G99" s="172">
        <f>SUMIF(AG100:AG104,"&lt;&gt;NOR",G100:G104)</f>
        <v>0</v>
      </c>
      <c r="H99" s="166"/>
      <c r="I99" s="166">
        <f>SUM(I100:I104)</f>
        <v>0</v>
      </c>
      <c r="J99" s="166"/>
      <c r="K99" s="166">
        <f>SUM(K100:K104)</f>
        <v>0</v>
      </c>
      <c r="L99" s="166"/>
      <c r="M99" s="166">
        <f>SUM(M100:M104)</f>
        <v>0</v>
      </c>
      <c r="N99" s="165"/>
      <c r="O99" s="165">
        <f>SUM(O100:O104)</f>
        <v>0</v>
      </c>
      <c r="P99" s="165"/>
      <c r="Q99" s="165">
        <f>SUM(Q100:Q104)</f>
        <v>0</v>
      </c>
      <c r="R99" s="166"/>
      <c r="S99" s="166"/>
      <c r="T99" s="166"/>
      <c r="U99" s="166"/>
      <c r="V99" s="166">
        <f>SUM(V100:V104)</f>
        <v>0</v>
      </c>
      <c r="W99" s="166"/>
      <c r="X99" s="166"/>
      <c r="Y99" s="166"/>
      <c r="AG99" t="s">
        <v>108</v>
      </c>
    </row>
    <row r="100" spans="1:60" outlineLevel="1" x14ac:dyDescent="0.3">
      <c r="A100" s="174">
        <v>46</v>
      </c>
      <c r="B100" s="175" t="s">
        <v>246</v>
      </c>
      <c r="C100" s="189" t="s">
        <v>247</v>
      </c>
      <c r="D100" s="176" t="s">
        <v>248</v>
      </c>
      <c r="E100" s="177">
        <v>1</v>
      </c>
      <c r="F100" s="178"/>
      <c r="G100" s="179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15</v>
      </c>
      <c r="M100" s="158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8"/>
      <c r="S100" s="158" t="s">
        <v>112</v>
      </c>
      <c r="T100" s="158" t="s">
        <v>139</v>
      </c>
      <c r="U100" s="158">
        <v>0</v>
      </c>
      <c r="V100" s="158">
        <f>ROUND(E100*U100,2)</f>
        <v>0</v>
      </c>
      <c r="W100" s="158"/>
      <c r="X100" s="158" t="s">
        <v>249</v>
      </c>
      <c r="Y100" s="158" t="s">
        <v>115</v>
      </c>
      <c r="Z100" s="147"/>
      <c r="AA100" s="147"/>
      <c r="AB100" s="147"/>
      <c r="AC100" s="147"/>
      <c r="AD100" s="147"/>
      <c r="AE100" s="147"/>
      <c r="AF100" s="147"/>
      <c r="AG100" s="147" t="s">
        <v>250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3">
      <c r="A101" s="154"/>
      <c r="B101" s="155"/>
      <c r="C101" s="256" t="s">
        <v>251</v>
      </c>
      <c r="D101" s="257"/>
      <c r="E101" s="257"/>
      <c r="F101" s="257"/>
      <c r="G101" s="257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122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3">
      <c r="A102" s="174">
        <v>47</v>
      </c>
      <c r="B102" s="175" t="s">
        <v>252</v>
      </c>
      <c r="C102" s="189" t="s">
        <v>253</v>
      </c>
      <c r="D102" s="176" t="s">
        <v>248</v>
      </c>
      <c r="E102" s="177">
        <v>1</v>
      </c>
      <c r="F102" s="178"/>
      <c r="G102" s="179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15</v>
      </c>
      <c r="M102" s="158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8"/>
      <c r="S102" s="158" t="s">
        <v>112</v>
      </c>
      <c r="T102" s="158" t="s">
        <v>139</v>
      </c>
      <c r="U102" s="158">
        <v>0</v>
      </c>
      <c r="V102" s="158">
        <f>ROUND(E102*U102,2)</f>
        <v>0</v>
      </c>
      <c r="W102" s="158"/>
      <c r="X102" s="158" t="s">
        <v>249</v>
      </c>
      <c r="Y102" s="158" t="s">
        <v>115</v>
      </c>
      <c r="Z102" s="147"/>
      <c r="AA102" s="147"/>
      <c r="AB102" s="147"/>
      <c r="AC102" s="147"/>
      <c r="AD102" s="147"/>
      <c r="AE102" s="147"/>
      <c r="AF102" s="147"/>
      <c r="AG102" s="147" t="s">
        <v>250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2" x14ac:dyDescent="0.3">
      <c r="A103" s="154"/>
      <c r="B103" s="155"/>
      <c r="C103" s="256" t="s">
        <v>254</v>
      </c>
      <c r="D103" s="257"/>
      <c r="E103" s="257"/>
      <c r="F103" s="257"/>
      <c r="G103" s="257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122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3">
      <c r="A104" s="154"/>
      <c r="B104" s="155"/>
      <c r="C104" s="254" t="s">
        <v>255</v>
      </c>
      <c r="D104" s="255"/>
      <c r="E104" s="255"/>
      <c r="F104" s="255"/>
      <c r="G104" s="255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122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x14ac:dyDescent="0.3">
      <c r="A105" s="3"/>
      <c r="B105" s="4"/>
      <c r="C105" s="194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v>15</v>
      </c>
      <c r="AF105">
        <v>21</v>
      </c>
      <c r="AG105" t="s">
        <v>93</v>
      </c>
    </row>
    <row r="106" spans="1:60" x14ac:dyDescent="0.3">
      <c r="A106" s="150"/>
      <c r="B106" s="151" t="s">
        <v>31</v>
      </c>
      <c r="C106" s="195"/>
      <c r="D106" s="152"/>
      <c r="E106" s="153"/>
      <c r="F106" s="153"/>
      <c r="G106" s="173">
        <f>G8+G30+G32+G34+G41+G43+G50+G54+G75+G82+G91+G94+G99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AE106">
        <f>SUMIF(L7:L104,AE105,G7:G104)</f>
        <v>0</v>
      </c>
      <c r="AF106">
        <f>SUMIF(L7:L104,AF105,G7:G104)</f>
        <v>0</v>
      </c>
      <c r="AG106" t="s">
        <v>256</v>
      </c>
    </row>
    <row r="107" spans="1:60" x14ac:dyDescent="0.3">
      <c r="A107" s="3"/>
      <c r="B107" s="4"/>
      <c r="C107" s="194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3">
      <c r="A108" s="3"/>
      <c r="B108" s="4"/>
      <c r="C108" s="194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3">
      <c r="A109" s="265" t="s">
        <v>257</v>
      </c>
      <c r="B109" s="265"/>
      <c r="C109" s="266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3">
      <c r="A110" s="267"/>
      <c r="B110" s="268"/>
      <c r="C110" s="269"/>
      <c r="D110" s="268"/>
      <c r="E110" s="268"/>
      <c r="F110" s="268"/>
      <c r="G110" s="270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G110" t="s">
        <v>258</v>
      </c>
    </row>
    <row r="111" spans="1:60" x14ac:dyDescent="0.3">
      <c r="A111" s="271"/>
      <c r="B111" s="272"/>
      <c r="C111" s="273"/>
      <c r="D111" s="272"/>
      <c r="E111" s="272"/>
      <c r="F111" s="272"/>
      <c r="G111" s="27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3">
      <c r="A112" s="271"/>
      <c r="B112" s="272"/>
      <c r="C112" s="273"/>
      <c r="D112" s="272"/>
      <c r="E112" s="272"/>
      <c r="F112" s="272"/>
      <c r="G112" s="274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3">
      <c r="A113" s="271"/>
      <c r="B113" s="272"/>
      <c r="C113" s="273"/>
      <c r="D113" s="272"/>
      <c r="E113" s="272"/>
      <c r="F113" s="272"/>
      <c r="G113" s="274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3">
      <c r="A114" s="275"/>
      <c r="B114" s="276"/>
      <c r="C114" s="277"/>
      <c r="D114" s="276"/>
      <c r="E114" s="276"/>
      <c r="F114" s="276"/>
      <c r="G114" s="27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3">
      <c r="A115" s="3"/>
      <c r="B115" s="4"/>
      <c r="C115" s="194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33" x14ac:dyDescent="0.3">
      <c r="C116" s="196"/>
      <c r="D116" s="10"/>
      <c r="AG116" t="s">
        <v>259</v>
      </c>
    </row>
    <row r="117" spans="1:33" x14ac:dyDescent="0.3">
      <c r="D117" s="10"/>
    </row>
    <row r="118" spans="1:33" x14ac:dyDescent="0.3">
      <c r="D118" s="10"/>
    </row>
    <row r="119" spans="1:33" x14ac:dyDescent="0.3">
      <c r="D119" s="10"/>
    </row>
    <row r="120" spans="1:33" x14ac:dyDescent="0.3">
      <c r="D120" s="10"/>
    </row>
    <row r="121" spans="1:33" x14ac:dyDescent="0.3">
      <c r="D121" s="10"/>
    </row>
    <row r="122" spans="1:33" x14ac:dyDescent="0.3">
      <c r="D122" s="10"/>
    </row>
    <row r="123" spans="1:33" x14ac:dyDescent="0.3">
      <c r="D123" s="10"/>
    </row>
    <row r="124" spans="1:33" x14ac:dyDescent="0.3">
      <c r="D124" s="10"/>
    </row>
    <row r="125" spans="1:33" x14ac:dyDescent="0.3">
      <c r="D125" s="10"/>
    </row>
    <row r="126" spans="1:33" x14ac:dyDescent="0.3">
      <c r="D126" s="10"/>
    </row>
    <row r="127" spans="1:33" x14ac:dyDescent="0.3">
      <c r="D127" s="10"/>
    </row>
    <row r="128" spans="1:33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7">
    <mergeCell ref="A110:G114"/>
    <mergeCell ref="C12:G12"/>
    <mergeCell ref="C24:G24"/>
    <mergeCell ref="C56:G56"/>
    <mergeCell ref="C59:G59"/>
    <mergeCell ref="A1:G1"/>
    <mergeCell ref="C2:G2"/>
    <mergeCell ref="C3:G3"/>
    <mergeCell ref="C4:G4"/>
    <mergeCell ref="A109:C109"/>
    <mergeCell ref="C104:G104"/>
    <mergeCell ref="C62:G62"/>
    <mergeCell ref="C64:G64"/>
    <mergeCell ref="C67:G67"/>
    <mergeCell ref="C96:G96"/>
    <mergeCell ref="C101:G101"/>
    <mergeCell ref="C103:G10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2024-05-17T05:35:17Z</dcterms:modified>
</cp:coreProperties>
</file>