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Guňka\G25-2022 Oprava chodníků Petřvald\"/>
    </mc:Choice>
  </mc:AlternateContent>
  <xr:revisionPtr revIDLastSave="0" documentId="8_{7F09164C-7EC4-454E-8DFA-02828AC038A6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Pol'!$A$1:$Y$51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G8" i="12" s="1"/>
  <c r="G41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1" i="12"/>
  <c r="I21" i="12"/>
  <c r="I20" i="12" s="1"/>
  <c r="K21" i="12"/>
  <c r="K20" i="12" s="1"/>
  <c r="M21" i="12"/>
  <c r="O21" i="12"/>
  <c r="O20" i="12" s="1"/>
  <c r="Q21" i="12"/>
  <c r="Q20" i="12" s="1"/>
  <c r="V21" i="12"/>
  <c r="G22" i="12"/>
  <c r="I22" i="12"/>
  <c r="K22" i="12"/>
  <c r="M22" i="12"/>
  <c r="O22" i="12"/>
  <c r="Q22" i="12"/>
  <c r="V22" i="12"/>
  <c r="V20" i="12" s="1"/>
  <c r="G23" i="12"/>
  <c r="G20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G30" i="12"/>
  <c r="I30" i="12"/>
  <c r="K30" i="12"/>
  <c r="M30" i="12"/>
  <c r="O30" i="12"/>
  <c r="Q30" i="12"/>
  <c r="Q29" i="12" s="1"/>
  <c r="V30" i="12"/>
  <c r="V29" i="12" s="1"/>
  <c r="G31" i="12"/>
  <c r="G32" i="12"/>
  <c r="I32" i="12"/>
  <c r="K32" i="12"/>
  <c r="M32" i="12"/>
  <c r="O32" i="12"/>
  <c r="O31" i="12" s="1"/>
  <c r="Q32" i="12"/>
  <c r="Q31" i="12" s="1"/>
  <c r="V32" i="12"/>
  <c r="V31" i="12" s="1"/>
  <c r="G34" i="12"/>
  <c r="M34" i="12" s="1"/>
  <c r="I34" i="12"/>
  <c r="K34" i="12"/>
  <c r="O34" i="12"/>
  <c r="Q34" i="12"/>
  <c r="V34" i="12"/>
  <c r="G35" i="12"/>
  <c r="I35" i="12"/>
  <c r="K35" i="12"/>
  <c r="K31" i="12" s="1"/>
  <c r="M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I31" i="12" s="1"/>
  <c r="K37" i="12"/>
  <c r="O37" i="12"/>
  <c r="Q37" i="12"/>
  <c r="V37" i="12"/>
  <c r="G38" i="12"/>
  <c r="K38" i="12"/>
  <c r="O38" i="12"/>
  <c r="Q38" i="12"/>
  <c r="V38" i="12"/>
  <c r="G39" i="12"/>
  <c r="M39" i="12" s="1"/>
  <c r="M38" i="12" s="1"/>
  <c r="I39" i="12"/>
  <c r="I38" i="12" s="1"/>
  <c r="K39" i="12"/>
  <c r="O39" i="12"/>
  <c r="Q39" i="12"/>
  <c r="V39" i="12"/>
  <c r="AE41" i="12"/>
  <c r="F41" i="1" s="1"/>
  <c r="AF41" i="12"/>
  <c r="G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H41" i="1" l="1"/>
  <c r="I41" i="1" s="1"/>
  <c r="F39" i="1"/>
  <c r="G39" i="1"/>
  <c r="G42" i="1" s="1"/>
  <c r="G25" i="1" s="1"/>
  <c r="A25" i="1" s="1"/>
  <c r="A26" i="1" s="1"/>
  <c r="F40" i="1"/>
  <c r="H40" i="1" s="1"/>
  <c r="I40" i="1" s="1"/>
  <c r="G40" i="1"/>
  <c r="I49" i="1"/>
  <c r="M31" i="12"/>
  <c r="M16" i="12"/>
  <c r="M8" i="12" s="1"/>
  <c r="M23" i="12"/>
  <c r="M20" i="12" s="1"/>
  <c r="G26" i="1" l="1"/>
  <c r="H39" i="1"/>
  <c r="F42" i="1"/>
  <c r="I55" i="1"/>
  <c r="I16" i="1"/>
  <c r="I21" i="1" s="1"/>
  <c r="G23" i="1" l="1"/>
  <c r="A23" i="1" s="1"/>
  <c r="G28" i="1"/>
  <c r="H42" i="1"/>
  <c r="I39" i="1"/>
  <c r="I42" i="1" s="1"/>
  <c r="J54" i="1"/>
  <c r="J51" i="1"/>
  <c r="J53" i="1"/>
  <c r="J52" i="1"/>
  <c r="J50" i="1"/>
  <c r="J49" i="1"/>
  <c r="J55" i="1" s="1"/>
  <c r="A24" i="1"/>
  <c r="G24" i="1"/>
  <c r="A27" i="1" s="1"/>
  <c r="J41" i="1" l="1"/>
  <c r="J40" i="1"/>
  <c r="J39" i="1"/>
  <c r="J42" i="1" s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804FF954-C9DC-46DC-A264-0F955542142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37FDE58-882A-47A0-B7BE-1D118AF018F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<sst xmlns="http://schemas.openxmlformats.org/spreadsheetml/2006/main" count="332" uniqueCount="166">
  <si>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</si>
  <si>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</si>
  <si>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</si>
  <si>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</si>
  <si>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</si>
  <si>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</si>
  <si>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</si>
  <si>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</si>
  <si>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</si>
  <si>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</si>
  <si>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</si>
  <si>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</si>
  <si>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</si>
  <si>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</si>
  <si>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</si>
  <si>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</si>
  <si>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</si>
  <si>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</si>
  <si>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</si>
  <si>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</si>
  <si>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</si>
  <si>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</si>
  <si>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</si>
  <si>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</si>
  <si>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</si>
  <si>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</si>
  <si>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</si>
  <si>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</si>
  <si>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</si>
  <si>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</si>
  <si>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</si>
  <si>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</si>
  <si>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</si>
  <si>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</si>
  <si>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</si>
  <si>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</si>
  <si>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</si>
  <si>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</si>
  <si>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</si>
  <si>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</si>
  <si>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</si>
  <si>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</si>
  <si>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</si>
  <si>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</si>
  <si>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</si>
  <si>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Objekt:</t>
  </si>
  <si>
    <t>Rozpočet:</t>
  </si>
  <si>
    <t>G25-2022</t>
  </si>
  <si>
    <t>Oprava chodníků v DOZP v Petřvaldě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</si>
  <si>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</si>
  <si>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</si>
  <si>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</si>
  <si>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</si>
  <si>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</si>
  <si>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</si>
  <si>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</si>
  <si>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</si>
  <si>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</si>
  <si>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</si>
  <si>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</si>
  <si>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</si>
  <si>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</si>
  <si>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</si>
  <si>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</si>
  <si>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</si>
  <si>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</si>
  <si>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</si>
  <si>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</si>
  <si>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</si>
  <si>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</si>
  <si>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</si>
  <si>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</si>
  <si>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</si>
  <si>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</si>
  <si>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</si>
  <si>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</si>
  <si>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</si>
  <si>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</si>
  <si>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</si>
  <si>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</si>
  <si>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</si>
  <si>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</si>
  <si>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</si>
  <si>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</si>
  <si>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</si>
  <si>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</si>
  <si>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</si>
  <si>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</si>
  <si>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</si>
  <si>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</si>
  <si>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</si>
  <si>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</si>
  <si>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</si>
  <si>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</si>
  <si>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</si>
  <si>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113107609R00</t>
  </si>
  <si>
    <t>Odstranění podkladu nad 50 m2,kam.drcené tl.9 cm</t>
  </si>
  <si>
    <t>m2</t>
  </si>
  <si>
    <t>RTS 23/ I</t>
  </si>
  <si>
    <t>Práce</t>
  </si>
  <si>
    <t>Běžná</t>
  </si>
  <si>
    <t>POL1_</t>
  </si>
  <si>
    <t>113109415R00</t>
  </si>
  <si>
    <t>Odstranění podkladu pl.nad 50 m2, beton, tl. 15 cm</t>
  </si>
  <si>
    <t>207,81</t>
  </si>
  <si>
    <t>VV</t>
  </si>
  <si>
    <t>139601101R00</t>
  </si>
  <si>
    <t>Ruční výkop jam, rýh a šachet v hornině tř. 1 - 2</t>
  </si>
  <si>
    <t>m3</t>
  </si>
  <si>
    <t>pro obruby : 270*0,2*0,3</t>
  </si>
  <si>
    <t>174101102R00</t>
  </si>
  <si>
    <t>Zásyp ruční se zhutněním</t>
  </si>
  <si>
    <t>okolo obrub : 270*0,2*0,3</t>
  </si>
  <si>
    <t>182001112R00</t>
  </si>
  <si>
    <t>Plošná úprava terénu, nerovnosti do 10 cm svah 1:2</t>
  </si>
  <si>
    <t>270*0,5</t>
  </si>
  <si>
    <t>180400020RA0</t>
  </si>
  <si>
    <t>Založení trávníku parkového, rovina, dodání osiva</t>
  </si>
  <si>
    <t>Agregovaná položka</t>
  </si>
  <si>
    <t>POL2_</t>
  </si>
  <si>
    <t>215901101R00</t>
  </si>
  <si>
    <t xml:space="preserve">Zhutnění a srovnání podloží  </t>
  </si>
  <si>
    <t>564851111R00</t>
  </si>
  <si>
    <t>Podklad ze štěrkodrti po zhutnění tloušťky 15 cm</t>
  </si>
  <si>
    <t>596215020R00</t>
  </si>
  <si>
    <t>Kladení zámkové dlažby tl. 6 cm do drtě tl. 3 cm</t>
  </si>
  <si>
    <t>596291111R00</t>
  </si>
  <si>
    <t>Řezání zámkové dlažby tl. 60 mm</t>
  </si>
  <si>
    <t>m</t>
  </si>
  <si>
    <t>59245110R</t>
  </si>
  <si>
    <t>Dlažba zámková tl. 6 cm přírodní</t>
  </si>
  <si>
    <t>SPCM</t>
  </si>
  <si>
    <t>Specifikace</t>
  </si>
  <si>
    <t>POL3_</t>
  </si>
  <si>
    <t>207,81*1,1</t>
  </si>
  <si>
    <t>917862111RT5</t>
  </si>
  <si>
    <t>Osazení stojat. obrub.bet. s opěrou,lože z C 16/20 XF1 včetně obrubníku ABO 100/10/25</t>
  </si>
  <si>
    <t>998223011R00</t>
  </si>
  <si>
    <t>Přesun hmot, pozemní komunikace, kryt dlážděný</t>
  </si>
  <si>
    <t>t</t>
  </si>
  <si>
    <t>Přesun hmot</t>
  </si>
  <si>
    <t>POL7_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</si>
  <si>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</si>
  <si>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</si>
  <si>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</si>
  <si>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</si>
  <si>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</si>
  <si>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POP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</si>
  <si>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</si>
  <si>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</si>
  <si>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</si>
  <si>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</si>
  <si>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</si>
  <si>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</si>
  <si>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979990103R00</t>
  </si>
  <si>
    <t>Poplatek za uložení suti - beton, kamenivo skupina odpadu 170101</t>
  </si>
  <si>
    <t>005121 R</t>
  </si>
  <si>
    <t>VRN - zařízení staveniště, kompletační a koordinační činnost</t>
  </si>
  <si>
    <t>Soubor</t>
  </si>
  <si>
    <t>Indiv</t>
  </si>
  <si>
    <t>VRN</t>
  </si>
  <si>
    <t>POL99_0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</si>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</sst>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6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3">
      <c r="A4" s="111">
        <v>2779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SUMIF(F49:F54,A16,I49:I54)+SUMIF(F49:F54,"PSU",I49:I54)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SUMIF(F49:F54,A17,I49:I54)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SUMIF(F49:F54,A18,I49:I54)</f>
        <v>0</v>
      </c>
      <c r="J18" s="85"/>
    </row>
    <row r="19" spans="1:10" ht="23.25" customHeight="1" x14ac:dyDescent="0.3">
      <c r="A19" s="196" t="s">
        <v>66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SUMIF(F49:F54,A19,I49:I54)</f>
        <v>0</v>
      </c>
      <c r="J19" s="85"/>
    </row>
    <row r="20" spans="1:10" ht="23.25" customHeight="1" x14ac:dyDescent="0.3">
      <c r="A20" s="196" t="s">
        <v>65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SUMIF(F49:F54,A20,I49:I54)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51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49</v>
      </c>
      <c r="C39" s="147"/>
      <c r="D39" s="147"/>
      <c r="E39" s="147"/>
      <c r="F39" s="148">
        <f>'01 01 Pol'!AE41</f>
        <v>0</v>
      </c>
      <c r="G39" s="149">
        <f>'01 01 Pol'!AF41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43</v>
      </c>
      <c r="C40" s="153" t="s">
        <v>44</v>
      </c>
      <c r="D40" s="153"/>
      <c r="E40" s="153"/>
      <c r="F40" s="154">
        <f>'01 01 Pol'!AE41</f>
        <v>0</v>
      </c>
      <c r="G40" s="155">
        <f>'01 01 Pol'!AF41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'01 01 Pol'!AE41</f>
        <v>0</v>
      </c>
      <c r="G41" s="150">
        <f>'01 01 Pol'!AF41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50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52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53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54</v>
      </c>
      <c r="C49" s="184" t="s">
        <v>55</v>
      </c>
      <c r="D49" s="185"/>
      <c r="E49" s="185"/>
      <c r="F49" s="192" t="s">
        <v>26</v>
      </c>
      <c r="G49" s="193"/>
      <c r="H49" s="193"/>
      <c r="I49" s="193">
        <f>'01 01 Pol'!G8</f>
        <v>0</v>
      </c>
      <c r="J49" s="189" t="str">
        <f>IF(I55=0,"",I49/I55*100)</f>
        <v/>
      </c>
    </row>
    <row r="50" spans="1:10" ht="36.75" customHeight="1" x14ac:dyDescent="0.3">
      <c r="A50" s="178"/>
      <c r="B50" s="183" t="s">
        <v>56</v>
      </c>
      <c r="C50" s="184" t="s">
        <v>57</v>
      </c>
      <c r="D50" s="185"/>
      <c r="E50" s="185"/>
      <c r="F50" s="192" t="s">
        <v>26</v>
      </c>
      <c r="G50" s="193"/>
      <c r="H50" s="193"/>
      <c r="I50" s="193">
        <f>'01 01 Pol'!G20</f>
        <v>0</v>
      </c>
      <c r="J50" s="189" t="str">
        <f>IF(I55=0,"",I50/I55*100)</f>
        <v/>
      </c>
    </row>
    <row r="51" spans="1:10" ht="36.75" customHeight="1" x14ac:dyDescent="0.3">
      <c r="A51" s="178"/>
      <c r="B51" s="183" t="s">
        <v>58</v>
      </c>
      <c r="C51" s="184" t="s">
        <v>59</v>
      </c>
      <c r="D51" s="185"/>
      <c r="E51" s="185"/>
      <c r="F51" s="192" t="s">
        <v>26</v>
      </c>
      <c r="G51" s="193"/>
      <c r="H51" s="193"/>
      <c r="I51" s="193">
        <f>'01 01 Pol'!G27</f>
        <v>0</v>
      </c>
      <c r="J51" s="189" t="str">
        <f>IF(I55=0,"",I51/I55*100)</f>
        <v/>
      </c>
    </row>
    <row r="52" spans="1:10" ht="36.75" customHeight="1" x14ac:dyDescent="0.3">
      <c r="A52" s="178"/>
      <c r="B52" s="183" t="s">
        <v>60</v>
      </c>
      <c r="C52" s="184" t="s">
        <v>61</v>
      </c>
      <c r="D52" s="185"/>
      <c r="E52" s="185"/>
      <c r="F52" s="192" t="s">
        <v>26</v>
      </c>
      <c r="G52" s="193"/>
      <c r="H52" s="193"/>
      <c r="I52" s="193">
        <f>'01 01 Pol'!G29</f>
        <v>0</v>
      </c>
      <c r="J52" s="189" t="str">
        <f>IF(I55=0,"",I52/I55*100)</f>
        <v/>
      </c>
    </row>
    <row r="53" spans="1:10" ht="36.75" customHeight="1" x14ac:dyDescent="0.3">
      <c r="A53" s="178"/>
      <c r="B53" s="183" t="s">
        <v>62</v>
      </c>
      <c r="C53" s="184" t="s">
        <v>63</v>
      </c>
      <c r="D53" s="185"/>
      <c r="E53" s="185"/>
      <c r="F53" s="192" t="s">
        <v>64</v>
      </c>
      <c r="G53" s="193"/>
      <c r="H53" s="193"/>
      <c r="I53" s="193">
        <f>'01 01 Pol'!G31</f>
        <v>0</v>
      </c>
      <c r="J53" s="189" t="str">
        <f>IF(I55=0,"",I53/I55*100)</f>
        <v/>
      </c>
    </row>
    <row r="54" spans="1:10" ht="36.75" customHeight="1" x14ac:dyDescent="0.3">
      <c r="A54" s="178"/>
      <c r="B54" s="183" t="s">
        <v>65</v>
      </c>
      <c r="C54" s="184" t="s">
        <v>30</v>
      </c>
      <c r="D54" s="185"/>
      <c r="E54" s="185"/>
      <c r="F54" s="192" t="s">
        <v>65</v>
      </c>
      <c r="G54" s="193"/>
      <c r="H54" s="193"/>
      <c r="I54" s="193">
        <f>'01 01 Pol'!G38</f>
        <v>0</v>
      </c>
      <c r="J54" s="189" t="str">
        <f>IF(I55=0,"",I54/I55*100)</f>
        <v/>
      </c>
    </row>
    <row r="55" spans="1:10" ht="25.5" customHeight="1" x14ac:dyDescent="0.3">
      <c r="A55" s="179"/>
      <c r="B55" s="186" t="s">
        <v>1</v>
      </c>
      <c r="C55" s="187"/>
      <c r="D55" s="188"/>
      <c r="E55" s="188"/>
      <c r="F55" s="194"/>
      <c r="G55" s="195"/>
      <c r="H55" s="195"/>
      <c r="I55" s="195">
        <f>SUM(I49:I54)</f>
        <v>0</v>
      </c>
      <c r="J55" s="190">
        <f>SUM(J49:J54)</f>
        <v>0</v>
      </c>
    </row>
    <row r="56" spans="1:10" x14ac:dyDescent="0.3">
      <c r="F56" s="135"/>
      <c r="G56" s="135"/>
      <c r="H56" s="135"/>
      <c r="I56" s="135"/>
      <c r="J56" s="191"/>
    </row>
    <row r="57" spans="1:10" x14ac:dyDescent="0.3">
      <c r="F57" s="135"/>
      <c r="G57" s="135"/>
      <c r="H57" s="135"/>
      <c r="I57" s="135"/>
      <c r="J57" s="191"/>
    </row>
    <row r="58" spans="1:10" x14ac:dyDescent="0.3">
      <c r="F58" s="135"/>
      <c r="G58" s="135"/>
      <c r="H58" s="135"/>
      <c r="I58" s="135"/>
      <c r="J58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B6198-3E9A-4111-BB0D-E4CA4BAFBE7A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45" outlineLevelRow="2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67</v>
      </c>
    </row>
    <row r="2" spans="1:60" ht="25" customHeight="1" x14ac:dyDescent="0.3">
      <c r="A2" s="198" t="s">
        <v>8</v>
      </c>
      <c r="B2" s="49" t="s">
        <v>47</v>
      </c>
      <c r="C2" s="201" t="s">
        <v>48</v>
      </c>
      <c r="D2" s="199"/>
      <c r="E2" s="199"/>
      <c r="F2" s="199"/>
      <c r="G2" s="200"/>
      <c r="AG2" t="s">
        <v>68</v>
      </c>
    </row>
    <row r="3" spans="1:60" ht="25" customHeight="1" x14ac:dyDescent="0.3">
      <c r="A3" s="198" t="s">
        <v>9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68</v>
      </c>
      <c r="AG3" t="s">
        <v>69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70</v>
      </c>
    </row>
    <row r="5" spans="1:60" x14ac:dyDescent="0.3">
      <c r="D5" s="10"/>
    </row>
    <row r="6" spans="1:60" ht="37.299999999999997" x14ac:dyDescent="0.3">
      <c r="A6" s="208" t="s">
        <v>71</v>
      </c>
      <c r="B6" s="210" t="s">
        <v>72</v>
      </c>
      <c r="C6" s="210" t="s">
        <v>73</v>
      </c>
      <c r="D6" s="209" t="s">
        <v>74</v>
      </c>
      <c r="E6" s="208" t="s">
        <v>75</v>
      </c>
      <c r="F6" s="207" t="s">
        <v>76</v>
      </c>
      <c r="G6" s="208" t="s">
        <v>31</v>
      </c>
      <c r="H6" s="211" t="s">
        <v>32</v>
      </c>
      <c r="I6" s="211" t="s">
        <v>77</v>
      </c>
      <c r="J6" s="211" t="s">
        <v>33</v>
      </c>
      <c r="K6" s="211" t="s">
        <v>78</v>
      </c>
      <c r="L6" s="211" t="s">
        <v>79</v>
      </c>
      <c r="M6" s="211" t="s">
        <v>80</v>
      </c>
      <c r="N6" s="211" t="s">
        <v>81</v>
      </c>
      <c r="O6" s="211" t="s">
        <v>82</v>
      </c>
      <c r="P6" s="211" t="s">
        <v>83</v>
      </c>
      <c r="Q6" s="211" t="s">
        <v>84</v>
      </c>
      <c r="R6" s="211" t="s">
        <v>85</v>
      </c>
      <c r="S6" s="211" t="s">
        <v>86</v>
      </c>
      <c r="T6" s="211" t="s">
        <v>87</v>
      </c>
      <c r="U6" s="211" t="s">
        <v>88</v>
      </c>
      <c r="V6" s="211" t="s">
        <v>89</v>
      </c>
      <c r="W6" s="211" t="s">
        <v>90</v>
      </c>
      <c r="X6" s="211" t="s">
        <v>91</v>
      </c>
      <c r="Y6" s="211" t="s">
        <v>92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38" t="s">
        <v>93</v>
      </c>
      <c r="B8" s="239" t="s">
        <v>54</v>
      </c>
      <c r="C8" s="258" t="s">
        <v>55</v>
      </c>
      <c r="D8" s="240"/>
      <c r="E8" s="241"/>
      <c r="F8" s="242"/>
      <c r="G8" s="243">
        <f>SUMIF(AG9:AG19,"&lt;&gt;NOR",G9:G19)</f>
        <v>0</v>
      </c>
      <c r="H8" s="237"/>
      <c r="I8" s="237">
        <f>SUM(I9:I19)</f>
        <v>0</v>
      </c>
      <c r="J8" s="237"/>
      <c r="K8" s="237">
        <f>SUM(K9:K19)</f>
        <v>0</v>
      </c>
      <c r="L8" s="237"/>
      <c r="M8" s="237">
        <f>SUM(M9:M19)</f>
        <v>0</v>
      </c>
      <c r="N8" s="236"/>
      <c r="O8" s="236">
        <f>SUM(O9:O19)</f>
        <v>0</v>
      </c>
      <c r="P8" s="236"/>
      <c r="Q8" s="236">
        <f>SUM(Q9:Q19)</f>
        <v>115.96000000000001</v>
      </c>
      <c r="R8" s="237"/>
      <c r="S8" s="237"/>
      <c r="T8" s="237"/>
      <c r="U8" s="237"/>
      <c r="V8" s="237">
        <f>SUM(V9:V19)</f>
        <v>98.33</v>
      </c>
      <c r="W8" s="237"/>
      <c r="X8" s="237"/>
      <c r="Y8" s="237"/>
      <c r="AG8" t="s">
        <v>94</v>
      </c>
    </row>
    <row r="9" spans="1:60" outlineLevel="1" x14ac:dyDescent="0.3">
      <c r="A9" s="251">
        <v>1</v>
      </c>
      <c r="B9" s="252" t="s">
        <v>95</v>
      </c>
      <c r="C9" s="259" t="s">
        <v>96</v>
      </c>
      <c r="D9" s="253" t="s">
        <v>97</v>
      </c>
      <c r="E9" s="254">
        <v>207.81</v>
      </c>
      <c r="F9" s="255"/>
      <c r="G9" s="256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15</v>
      </c>
      <c r="M9" s="232">
        <f>G9*(1+L9/100)</f>
        <v>0</v>
      </c>
      <c r="N9" s="231">
        <v>0</v>
      </c>
      <c r="O9" s="231">
        <f>ROUND(E9*N9,2)</f>
        <v>0</v>
      </c>
      <c r="P9" s="231">
        <v>0.19800000000000001</v>
      </c>
      <c r="Q9" s="231">
        <f>ROUND(E9*P9,2)</f>
        <v>41.15</v>
      </c>
      <c r="R9" s="232"/>
      <c r="S9" s="232" t="s">
        <v>98</v>
      </c>
      <c r="T9" s="232" t="s">
        <v>98</v>
      </c>
      <c r="U9" s="232">
        <v>4.4999999999999998E-2</v>
      </c>
      <c r="V9" s="232">
        <f>ROUND(E9*U9,2)</f>
        <v>9.35</v>
      </c>
      <c r="W9" s="232"/>
      <c r="X9" s="232" t="s">
        <v>99</v>
      </c>
      <c r="Y9" s="232" t="s">
        <v>100</v>
      </c>
      <c r="Z9" s="212"/>
      <c r="AA9" s="212"/>
      <c r="AB9" s="212"/>
      <c r="AC9" s="212"/>
      <c r="AD9" s="212"/>
      <c r="AE9" s="212"/>
      <c r="AF9" s="212"/>
      <c r="AG9" s="212" t="s">
        <v>101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3">
      <c r="A10" s="245">
        <v>2</v>
      </c>
      <c r="B10" s="246" t="s">
        <v>102</v>
      </c>
      <c r="C10" s="260" t="s">
        <v>103</v>
      </c>
      <c r="D10" s="247" t="s">
        <v>97</v>
      </c>
      <c r="E10" s="248">
        <v>207.81</v>
      </c>
      <c r="F10" s="249"/>
      <c r="G10" s="250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15</v>
      </c>
      <c r="M10" s="232">
        <f>G10*(1+L10/100)</f>
        <v>0</v>
      </c>
      <c r="N10" s="231">
        <v>0</v>
      </c>
      <c r="O10" s="231">
        <f>ROUND(E10*N10,2)</f>
        <v>0</v>
      </c>
      <c r="P10" s="231">
        <v>0.36</v>
      </c>
      <c r="Q10" s="231">
        <f>ROUND(E10*P10,2)</f>
        <v>74.81</v>
      </c>
      <c r="R10" s="232"/>
      <c r="S10" s="232" t="s">
        <v>98</v>
      </c>
      <c r="T10" s="232" t="s">
        <v>98</v>
      </c>
      <c r="U10" s="232">
        <v>4.4999999999999998E-2</v>
      </c>
      <c r="V10" s="232">
        <f>ROUND(E10*U10,2)</f>
        <v>9.35</v>
      </c>
      <c r="W10" s="232"/>
      <c r="X10" s="232" t="s">
        <v>99</v>
      </c>
      <c r="Y10" s="232" t="s">
        <v>100</v>
      </c>
      <c r="Z10" s="212"/>
      <c r="AA10" s="212"/>
      <c r="AB10" s="212"/>
      <c r="AC10" s="212"/>
      <c r="AD10" s="212"/>
      <c r="AE10" s="212"/>
      <c r="AF10" s="212"/>
      <c r="AG10" s="212" t="s">
        <v>101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3">
      <c r="A11" s="229"/>
      <c r="B11" s="230"/>
      <c r="C11" s="261" t="s">
        <v>104</v>
      </c>
      <c r="D11" s="234"/>
      <c r="E11" s="235">
        <v>207.81</v>
      </c>
      <c r="F11" s="232"/>
      <c r="G11" s="232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105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3">
      <c r="A12" s="245">
        <v>3</v>
      </c>
      <c r="B12" s="246" t="s">
        <v>106</v>
      </c>
      <c r="C12" s="260" t="s">
        <v>107</v>
      </c>
      <c r="D12" s="247" t="s">
        <v>108</v>
      </c>
      <c r="E12" s="248">
        <v>16.2</v>
      </c>
      <c r="F12" s="249"/>
      <c r="G12" s="250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15</v>
      </c>
      <c r="M12" s="232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98</v>
      </c>
      <c r="T12" s="232" t="s">
        <v>98</v>
      </c>
      <c r="U12" s="232">
        <v>2.34</v>
      </c>
      <c r="V12" s="232">
        <f>ROUND(E12*U12,2)</f>
        <v>37.909999999999997</v>
      </c>
      <c r="W12" s="232"/>
      <c r="X12" s="232" t="s">
        <v>99</v>
      </c>
      <c r="Y12" s="232" t="s">
        <v>100</v>
      </c>
      <c r="Z12" s="212"/>
      <c r="AA12" s="212"/>
      <c r="AB12" s="212"/>
      <c r="AC12" s="212"/>
      <c r="AD12" s="212"/>
      <c r="AE12" s="212"/>
      <c r="AF12" s="212"/>
      <c r="AG12" s="212" t="s">
        <v>101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3">
      <c r="A13" s="229"/>
      <c r="B13" s="230"/>
      <c r="C13" s="261" t="s">
        <v>109</v>
      </c>
      <c r="D13" s="234"/>
      <c r="E13" s="235">
        <v>16.2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105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45">
        <v>4</v>
      </c>
      <c r="B14" s="246" t="s">
        <v>110</v>
      </c>
      <c r="C14" s="260" t="s">
        <v>111</v>
      </c>
      <c r="D14" s="247" t="s">
        <v>108</v>
      </c>
      <c r="E14" s="248">
        <v>16.2</v>
      </c>
      <c r="F14" s="249"/>
      <c r="G14" s="250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15</v>
      </c>
      <c r="M14" s="232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2"/>
      <c r="S14" s="232" t="s">
        <v>98</v>
      </c>
      <c r="T14" s="232" t="s">
        <v>98</v>
      </c>
      <c r="U14" s="232">
        <v>1.1499999999999999</v>
      </c>
      <c r="V14" s="232">
        <f>ROUND(E14*U14,2)</f>
        <v>18.63</v>
      </c>
      <c r="W14" s="232"/>
      <c r="X14" s="232" t="s">
        <v>99</v>
      </c>
      <c r="Y14" s="232" t="s">
        <v>100</v>
      </c>
      <c r="Z14" s="212"/>
      <c r="AA14" s="212"/>
      <c r="AB14" s="212"/>
      <c r="AC14" s="212"/>
      <c r="AD14" s="212"/>
      <c r="AE14" s="212"/>
      <c r="AF14" s="212"/>
      <c r="AG14" s="212" t="s">
        <v>101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3">
      <c r="A15" s="229"/>
      <c r="B15" s="230"/>
      <c r="C15" s="261" t="s">
        <v>112</v>
      </c>
      <c r="D15" s="234"/>
      <c r="E15" s="235">
        <v>16.2</v>
      </c>
      <c r="F15" s="232"/>
      <c r="G15" s="232"/>
      <c r="H15" s="232"/>
      <c r="I15" s="232"/>
      <c r="J15" s="232"/>
      <c r="K15" s="232"/>
      <c r="L15" s="232"/>
      <c r="M15" s="232"/>
      <c r="N15" s="231"/>
      <c r="O15" s="231"/>
      <c r="P15" s="231"/>
      <c r="Q15" s="231"/>
      <c r="R15" s="232"/>
      <c r="S15" s="232"/>
      <c r="T15" s="232"/>
      <c r="U15" s="232"/>
      <c r="V15" s="232"/>
      <c r="W15" s="232"/>
      <c r="X15" s="232"/>
      <c r="Y15" s="232"/>
      <c r="Z15" s="212"/>
      <c r="AA15" s="212"/>
      <c r="AB15" s="212"/>
      <c r="AC15" s="212"/>
      <c r="AD15" s="212"/>
      <c r="AE15" s="212"/>
      <c r="AF15" s="212"/>
      <c r="AG15" s="212" t="s">
        <v>105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3">
      <c r="A16" s="245">
        <v>5</v>
      </c>
      <c r="B16" s="246" t="s">
        <v>113</v>
      </c>
      <c r="C16" s="260" t="s">
        <v>114</v>
      </c>
      <c r="D16" s="247" t="s">
        <v>97</v>
      </c>
      <c r="E16" s="248">
        <v>135</v>
      </c>
      <c r="F16" s="249"/>
      <c r="G16" s="250">
        <f>ROUND(E16*F16,2)</f>
        <v>0</v>
      </c>
      <c r="H16" s="233"/>
      <c r="I16" s="232">
        <f>ROUND(E16*H16,2)</f>
        <v>0</v>
      </c>
      <c r="J16" s="233"/>
      <c r="K16" s="232">
        <f>ROUND(E16*J16,2)</f>
        <v>0</v>
      </c>
      <c r="L16" s="232">
        <v>15</v>
      </c>
      <c r="M16" s="232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2"/>
      <c r="S16" s="232" t="s">
        <v>98</v>
      </c>
      <c r="T16" s="232" t="s">
        <v>98</v>
      </c>
      <c r="U16" s="232">
        <v>0.17100000000000001</v>
      </c>
      <c r="V16" s="232">
        <f>ROUND(E16*U16,2)</f>
        <v>23.09</v>
      </c>
      <c r="W16" s="232"/>
      <c r="X16" s="232" t="s">
        <v>99</v>
      </c>
      <c r="Y16" s="232" t="s">
        <v>100</v>
      </c>
      <c r="Z16" s="212"/>
      <c r="AA16" s="212"/>
      <c r="AB16" s="212"/>
      <c r="AC16" s="212"/>
      <c r="AD16" s="212"/>
      <c r="AE16" s="212"/>
      <c r="AF16" s="212"/>
      <c r="AG16" s="212" t="s">
        <v>101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3">
      <c r="A17" s="229"/>
      <c r="B17" s="230"/>
      <c r="C17" s="261" t="s">
        <v>115</v>
      </c>
      <c r="D17" s="234"/>
      <c r="E17" s="235">
        <v>135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105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45">
        <v>6</v>
      </c>
      <c r="B18" s="246" t="s">
        <v>116</v>
      </c>
      <c r="C18" s="260" t="s">
        <v>117</v>
      </c>
      <c r="D18" s="247" t="s">
        <v>97</v>
      </c>
      <c r="E18" s="248">
        <v>135</v>
      </c>
      <c r="F18" s="249"/>
      <c r="G18" s="250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15</v>
      </c>
      <c r="M18" s="232">
        <f>G18*(1+L18/100)</f>
        <v>0</v>
      </c>
      <c r="N18" s="231">
        <v>3.0000000000000001E-5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98</v>
      </c>
      <c r="T18" s="232" t="s">
        <v>98</v>
      </c>
      <c r="U18" s="232">
        <v>0</v>
      </c>
      <c r="V18" s="232">
        <f>ROUND(E18*U18,2)</f>
        <v>0</v>
      </c>
      <c r="W18" s="232"/>
      <c r="X18" s="232" t="s">
        <v>118</v>
      </c>
      <c r="Y18" s="232" t="s">
        <v>100</v>
      </c>
      <c r="Z18" s="212"/>
      <c r="AA18" s="212"/>
      <c r="AB18" s="212"/>
      <c r="AC18" s="212"/>
      <c r="AD18" s="212"/>
      <c r="AE18" s="212"/>
      <c r="AF18" s="212"/>
      <c r="AG18" s="212" t="s">
        <v>119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3">
      <c r="A19" s="229"/>
      <c r="B19" s="230"/>
      <c r="C19" s="261" t="s">
        <v>115</v>
      </c>
      <c r="D19" s="234"/>
      <c r="E19" s="235">
        <v>135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105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3">
      <c r="A20" s="238" t="s">
        <v>93</v>
      </c>
      <c r="B20" s="239" t="s">
        <v>56</v>
      </c>
      <c r="C20" s="258" t="s">
        <v>57</v>
      </c>
      <c r="D20" s="240"/>
      <c r="E20" s="241"/>
      <c r="F20" s="242"/>
      <c r="G20" s="243">
        <f>SUMIF(AG21:AG26,"&lt;&gt;NOR",G21:G26)</f>
        <v>0</v>
      </c>
      <c r="H20" s="237"/>
      <c r="I20" s="237">
        <f>SUM(I21:I26)</f>
        <v>0</v>
      </c>
      <c r="J20" s="237"/>
      <c r="K20" s="237">
        <f>SUM(K21:K26)</f>
        <v>0</v>
      </c>
      <c r="L20" s="237"/>
      <c r="M20" s="237">
        <f>SUM(M21:M26)</f>
        <v>0</v>
      </c>
      <c r="N20" s="236"/>
      <c r="O20" s="236">
        <f>SUM(O21:O26)</f>
        <v>119.6</v>
      </c>
      <c r="P20" s="236"/>
      <c r="Q20" s="236">
        <f>SUM(Q21:Q26)</f>
        <v>0</v>
      </c>
      <c r="R20" s="237"/>
      <c r="S20" s="237"/>
      <c r="T20" s="237"/>
      <c r="U20" s="237"/>
      <c r="V20" s="237">
        <f>SUM(V21:V26)</f>
        <v>153.63999999999999</v>
      </c>
      <c r="W20" s="237"/>
      <c r="X20" s="237"/>
      <c r="Y20" s="237"/>
      <c r="AG20" t="s">
        <v>94</v>
      </c>
    </row>
    <row r="21" spans="1:60" outlineLevel="1" x14ac:dyDescent="0.3">
      <c r="A21" s="251">
        <v>7</v>
      </c>
      <c r="B21" s="252" t="s">
        <v>120</v>
      </c>
      <c r="C21" s="259" t="s">
        <v>121</v>
      </c>
      <c r="D21" s="253" t="s">
        <v>97</v>
      </c>
      <c r="E21" s="254">
        <v>207.81</v>
      </c>
      <c r="F21" s="255"/>
      <c r="G21" s="256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15</v>
      </c>
      <c r="M21" s="232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2"/>
      <c r="S21" s="232" t="s">
        <v>98</v>
      </c>
      <c r="T21" s="232" t="s">
        <v>98</v>
      </c>
      <c r="U21" s="232">
        <v>5.0000000000000001E-3</v>
      </c>
      <c r="V21" s="232">
        <f>ROUND(E21*U21,2)</f>
        <v>1.04</v>
      </c>
      <c r="W21" s="232"/>
      <c r="X21" s="232" t="s">
        <v>99</v>
      </c>
      <c r="Y21" s="232" t="s">
        <v>100</v>
      </c>
      <c r="Z21" s="212"/>
      <c r="AA21" s="212"/>
      <c r="AB21" s="212"/>
      <c r="AC21" s="212"/>
      <c r="AD21" s="212"/>
      <c r="AE21" s="212"/>
      <c r="AF21" s="212"/>
      <c r="AG21" s="212" t="s">
        <v>101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51">
        <v>8</v>
      </c>
      <c r="B22" s="252" t="s">
        <v>122</v>
      </c>
      <c r="C22" s="259" t="s">
        <v>123</v>
      </c>
      <c r="D22" s="253" t="s">
        <v>97</v>
      </c>
      <c r="E22" s="254">
        <v>207.81</v>
      </c>
      <c r="F22" s="255"/>
      <c r="G22" s="256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15</v>
      </c>
      <c r="M22" s="232">
        <f>G22*(1+L22/100)</f>
        <v>0</v>
      </c>
      <c r="N22" s="231">
        <v>0.378</v>
      </c>
      <c r="O22" s="231">
        <f>ROUND(E22*N22,2)</f>
        <v>78.55</v>
      </c>
      <c r="P22" s="231">
        <v>0</v>
      </c>
      <c r="Q22" s="231">
        <f>ROUND(E22*P22,2)</f>
        <v>0</v>
      </c>
      <c r="R22" s="232"/>
      <c r="S22" s="232" t="s">
        <v>98</v>
      </c>
      <c r="T22" s="232" t="s">
        <v>98</v>
      </c>
      <c r="U22" s="232">
        <v>2.5999999999999999E-2</v>
      </c>
      <c r="V22" s="232">
        <f>ROUND(E22*U22,2)</f>
        <v>5.4</v>
      </c>
      <c r="W22" s="232"/>
      <c r="X22" s="232" t="s">
        <v>99</v>
      </c>
      <c r="Y22" s="232" t="s">
        <v>100</v>
      </c>
      <c r="Z22" s="212"/>
      <c r="AA22" s="212"/>
      <c r="AB22" s="212"/>
      <c r="AC22" s="212"/>
      <c r="AD22" s="212"/>
      <c r="AE22" s="212"/>
      <c r="AF22" s="212"/>
      <c r="AG22" s="212" t="s">
        <v>101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3">
      <c r="A23" s="251">
        <v>9</v>
      </c>
      <c r="B23" s="252" t="s">
        <v>124</v>
      </c>
      <c r="C23" s="259" t="s">
        <v>125</v>
      </c>
      <c r="D23" s="253" t="s">
        <v>97</v>
      </c>
      <c r="E23" s="254">
        <v>207.81</v>
      </c>
      <c r="F23" s="255"/>
      <c r="G23" s="256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15</v>
      </c>
      <c r="M23" s="232">
        <f>G23*(1+L23/100)</f>
        <v>0</v>
      </c>
      <c r="N23" s="231">
        <v>5.5449999999999999E-2</v>
      </c>
      <c r="O23" s="231">
        <f>ROUND(E23*N23,2)</f>
        <v>11.52</v>
      </c>
      <c r="P23" s="231">
        <v>0</v>
      </c>
      <c r="Q23" s="231">
        <f>ROUND(E23*P23,2)</f>
        <v>0</v>
      </c>
      <c r="R23" s="232"/>
      <c r="S23" s="232" t="s">
        <v>98</v>
      </c>
      <c r="T23" s="232" t="s">
        <v>98</v>
      </c>
      <c r="U23" s="232">
        <v>0.442</v>
      </c>
      <c r="V23" s="232">
        <f>ROUND(E23*U23,2)</f>
        <v>91.85</v>
      </c>
      <c r="W23" s="232"/>
      <c r="X23" s="232" t="s">
        <v>99</v>
      </c>
      <c r="Y23" s="232" t="s">
        <v>100</v>
      </c>
      <c r="Z23" s="212"/>
      <c r="AA23" s="212"/>
      <c r="AB23" s="212"/>
      <c r="AC23" s="212"/>
      <c r="AD23" s="212"/>
      <c r="AE23" s="212"/>
      <c r="AF23" s="212"/>
      <c r="AG23" s="212" t="s">
        <v>101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3">
      <c r="A24" s="251">
        <v>10</v>
      </c>
      <c r="B24" s="252" t="s">
        <v>126</v>
      </c>
      <c r="C24" s="259" t="s">
        <v>127</v>
      </c>
      <c r="D24" s="253" t="s">
        <v>128</v>
      </c>
      <c r="E24" s="254">
        <v>135</v>
      </c>
      <c r="F24" s="255"/>
      <c r="G24" s="256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15</v>
      </c>
      <c r="M24" s="232">
        <f>G24*(1+L24/100)</f>
        <v>0</v>
      </c>
      <c r="N24" s="231">
        <v>3.3E-4</v>
      </c>
      <c r="O24" s="231">
        <f>ROUND(E24*N24,2)</f>
        <v>0.04</v>
      </c>
      <c r="P24" s="231">
        <v>0</v>
      </c>
      <c r="Q24" s="231">
        <f>ROUND(E24*P24,2)</f>
        <v>0</v>
      </c>
      <c r="R24" s="232"/>
      <c r="S24" s="232" t="s">
        <v>98</v>
      </c>
      <c r="T24" s="232" t="s">
        <v>98</v>
      </c>
      <c r="U24" s="232">
        <v>0.41</v>
      </c>
      <c r="V24" s="232">
        <f>ROUND(E24*U24,2)</f>
        <v>55.35</v>
      </c>
      <c r="W24" s="232"/>
      <c r="X24" s="232" t="s">
        <v>99</v>
      </c>
      <c r="Y24" s="232" t="s">
        <v>100</v>
      </c>
      <c r="Z24" s="212"/>
      <c r="AA24" s="212"/>
      <c r="AB24" s="212"/>
      <c r="AC24" s="212"/>
      <c r="AD24" s="212"/>
      <c r="AE24" s="212"/>
      <c r="AF24" s="212"/>
      <c r="AG24" s="212" t="s">
        <v>101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3">
      <c r="A25" s="245">
        <v>11</v>
      </c>
      <c r="B25" s="246" t="s">
        <v>129</v>
      </c>
      <c r="C25" s="260" t="s">
        <v>130</v>
      </c>
      <c r="D25" s="247" t="s">
        <v>97</v>
      </c>
      <c r="E25" s="248">
        <v>228.59100000000001</v>
      </c>
      <c r="F25" s="249"/>
      <c r="G25" s="250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15</v>
      </c>
      <c r="M25" s="232">
        <f>G25*(1+L25/100)</f>
        <v>0</v>
      </c>
      <c r="N25" s="231">
        <v>0.129</v>
      </c>
      <c r="O25" s="231">
        <f>ROUND(E25*N25,2)</f>
        <v>29.49</v>
      </c>
      <c r="P25" s="231">
        <v>0</v>
      </c>
      <c r="Q25" s="231">
        <f>ROUND(E25*P25,2)</f>
        <v>0</v>
      </c>
      <c r="R25" s="232" t="s">
        <v>131</v>
      </c>
      <c r="S25" s="232" t="s">
        <v>98</v>
      </c>
      <c r="T25" s="232" t="s">
        <v>98</v>
      </c>
      <c r="U25" s="232">
        <v>0</v>
      </c>
      <c r="V25" s="232">
        <f>ROUND(E25*U25,2)</f>
        <v>0</v>
      </c>
      <c r="W25" s="232"/>
      <c r="X25" s="232" t="s">
        <v>132</v>
      </c>
      <c r="Y25" s="232" t="s">
        <v>100</v>
      </c>
      <c r="Z25" s="212"/>
      <c r="AA25" s="212"/>
      <c r="AB25" s="212"/>
      <c r="AC25" s="212"/>
      <c r="AD25" s="212"/>
      <c r="AE25" s="212"/>
      <c r="AF25" s="212"/>
      <c r="AG25" s="212" t="s">
        <v>133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3">
      <c r="A26" s="229"/>
      <c r="B26" s="230"/>
      <c r="C26" s="261" t="s">
        <v>134</v>
      </c>
      <c r="D26" s="234"/>
      <c r="E26" s="235">
        <v>228.59100000000001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105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3">
      <c r="A27" s="238" t="s">
        <v>93</v>
      </c>
      <c r="B27" s="239" t="s">
        <v>58</v>
      </c>
      <c r="C27" s="258" t="s">
        <v>59</v>
      </c>
      <c r="D27" s="240"/>
      <c r="E27" s="241"/>
      <c r="F27" s="242"/>
      <c r="G27" s="243">
        <f>SUMIF(AG28:AG28,"&lt;&gt;NOR",G28:G28)</f>
        <v>0</v>
      </c>
      <c r="H27" s="237"/>
      <c r="I27" s="237">
        <f>SUM(I28:I28)</f>
        <v>0</v>
      </c>
      <c r="J27" s="237"/>
      <c r="K27" s="237">
        <f>SUM(K28:K28)</f>
        <v>0</v>
      </c>
      <c r="L27" s="237"/>
      <c r="M27" s="237">
        <f>SUM(M28:M28)</f>
        <v>0</v>
      </c>
      <c r="N27" s="236"/>
      <c r="O27" s="236">
        <f>SUM(O28:O28)</f>
        <v>59.76</v>
      </c>
      <c r="P27" s="236"/>
      <c r="Q27" s="236">
        <f>SUM(Q28:Q28)</f>
        <v>0</v>
      </c>
      <c r="R27" s="237"/>
      <c r="S27" s="237"/>
      <c r="T27" s="237"/>
      <c r="U27" s="237"/>
      <c r="V27" s="237">
        <f>SUM(V28:V28)</f>
        <v>73.44</v>
      </c>
      <c r="W27" s="237"/>
      <c r="X27" s="237"/>
      <c r="Y27" s="237"/>
      <c r="AG27" t="s">
        <v>94</v>
      </c>
    </row>
    <row r="28" spans="1:60" ht="20.6" outlineLevel="1" x14ac:dyDescent="0.3">
      <c r="A28" s="251">
        <v>12</v>
      </c>
      <c r="B28" s="252" t="s">
        <v>135</v>
      </c>
      <c r="C28" s="259" t="s">
        <v>136</v>
      </c>
      <c r="D28" s="253" t="s">
        <v>128</v>
      </c>
      <c r="E28" s="254">
        <v>270</v>
      </c>
      <c r="F28" s="255"/>
      <c r="G28" s="256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15</v>
      </c>
      <c r="M28" s="232">
        <f>G28*(1+L28/100)</f>
        <v>0</v>
      </c>
      <c r="N28" s="231">
        <v>0.22133</v>
      </c>
      <c r="O28" s="231">
        <f>ROUND(E28*N28,2)</f>
        <v>59.76</v>
      </c>
      <c r="P28" s="231">
        <v>0</v>
      </c>
      <c r="Q28" s="231">
        <f>ROUND(E28*P28,2)</f>
        <v>0</v>
      </c>
      <c r="R28" s="232"/>
      <c r="S28" s="232" t="s">
        <v>98</v>
      </c>
      <c r="T28" s="232" t="s">
        <v>98</v>
      </c>
      <c r="U28" s="232">
        <v>0.27200000000000002</v>
      </c>
      <c r="V28" s="232">
        <f>ROUND(E28*U28,2)</f>
        <v>73.44</v>
      </c>
      <c r="W28" s="232"/>
      <c r="X28" s="232" t="s">
        <v>99</v>
      </c>
      <c r="Y28" s="232" t="s">
        <v>100</v>
      </c>
      <c r="Z28" s="212"/>
      <c r="AA28" s="212"/>
      <c r="AB28" s="212"/>
      <c r="AC28" s="212"/>
      <c r="AD28" s="212"/>
      <c r="AE28" s="212"/>
      <c r="AF28" s="212"/>
      <c r="AG28" s="212" t="s">
        <v>101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3">
      <c r="A29" s="238" t="s">
        <v>93</v>
      </c>
      <c r="B29" s="239" t="s">
        <v>60</v>
      </c>
      <c r="C29" s="258" t="s">
        <v>61</v>
      </c>
      <c r="D29" s="240"/>
      <c r="E29" s="241"/>
      <c r="F29" s="242"/>
      <c r="G29" s="243">
        <f>SUMIF(AG30:AG30,"&lt;&gt;NOR",G30:G30)</f>
        <v>0</v>
      </c>
      <c r="H29" s="237"/>
      <c r="I29" s="237">
        <f>SUM(I30:I30)</f>
        <v>0</v>
      </c>
      <c r="J29" s="237"/>
      <c r="K29" s="237">
        <f>SUM(K30:K30)</f>
        <v>0</v>
      </c>
      <c r="L29" s="237"/>
      <c r="M29" s="237">
        <f>SUM(M30:M30)</f>
        <v>0</v>
      </c>
      <c r="N29" s="236"/>
      <c r="O29" s="236">
        <f>SUM(O30:O30)</f>
        <v>0</v>
      </c>
      <c r="P29" s="236"/>
      <c r="Q29" s="236">
        <f>SUM(Q30:Q30)</f>
        <v>0</v>
      </c>
      <c r="R29" s="237"/>
      <c r="S29" s="237"/>
      <c r="T29" s="237"/>
      <c r="U29" s="237"/>
      <c r="V29" s="237">
        <f>SUM(V30:V30)</f>
        <v>69.95</v>
      </c>
      <c r="W29" s="237"/>
      <c r="X29" s="237"/>
      <c r="Y29" s="237"/>
      <c r="AG29" t="s">
        <v>94</v>
      </c>
    </row>
    <row r="30" spans="1:60" outlineLevel="1" x14ac:dyDescent="0.3">
      <c r="A30" s="251">
        <v>13</v>
      </c>
      <c r="B30" s="252" t="s">
        <v>137</v>
      </c>
      <c r="C30" s="259" t="s">
        <v>138</v>
      </c>
      <c r="D30" s="253" t="s">
        <v>139</v>
      </c>
      <c r="E30" s="254">
        <v>179.36713</v>
      </c>
      <c r="F30" s="255"/>
      <c r="G30" s="256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15</v>
      </c>
      <c r="M30" s="232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2"/>
      <c r="S30" s="232" t="s">
        <v>98</v>
      </c>
      <c r="T30" s="232" t="s">
        <v>98</v>
      </c>
      <c r="U30" s="232">
        <v>0.39</v>
      </c>
      <c r="V30" s="232">
        <f>ROUND(E30*U30,2)</f>
        <v>69.95</v>
      </c>
      <c r="W30" s="232"/>
      <c r="X30" s="232" t="s">
        <v>140</v>
      </c>
      <c r="Y30" s="232" t="s">
        <v>100</v>
      </c>
      <c r="Z30" s="212"/>
      <c r="AA30" s="212"/>
      <c r="AB30" s="212"/>
      <c r="AC30" s="212"/>
      <c r="AD30" s="212"/>
      <c r="AE30" s="212"/>
      <c r="AF30" s="212"/>
      <c r="AG30" s="212" t="s">
        <v>141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3">
      <c r="A31" s="238" t="s">
        <v>93</v>
      </c>
      <c r="B31" s="239" t="s">
        <v>62</v>
      </c>
      <c r="C31" s="258" t="s">
        <v>63</v>
      </c>
      <c r="D31" s="240"/>
      <c r="E31" s="241"/>
      <c r="F31" s="242"/>
      <c r="G31" s="243">
        <f>SUMIF(AG32:AG37,"&lt;&gt;NOR",G32:G37)</f>
        <v>0</v>
      </c>
      <c r="H31" s="237"/>
      <c r="I31" s="237">
        <f>SUM(I32:I37)</f>
        <v>0</v>
      </c>
      <c r="J31" s="237"/>
      <c r="K31" s="237">
        <f>SUM(K32:K37)</f>
        <v>0</v>
      </c>
      <c r="L31" s="237"/>
      <c r="M31" s="237">
        <f>SUM(M32:M37)</f>
        <v>0</v>
      </c>
      <c r="N31" s="236"/>
      <c r="O31" s="236">
        <f>SUM(O32:O37)</f>
        <v>0</v>
      </c>
      <c r="P31" s="236"/>
      <c r="Q31" s="236">
        <f>SUM(Q32:Q37)</f>
        <v>0</v>
      </c>
      <c r="R31" s="237"/>
      <c r="S31" s="237"/>
      <c r="T31" s="237"/>
      <c r="U31" s="237"/>
      <c r="V31" s="237">
        <f>SUM(V32:V37)</f>
        <v>263.45000000000005</v>
      </c>
      <c r="W31" s="237"/>
      <c r="X31" s="237"/>
      <c r="Y31" s="237"/>
      <c r="AG31" t="s">
        <v>94</v>
      </c>
    </row>
    <row r="32" spans="1:60" outlineLevel="1" x14ac:dyDescent="0.3">
      <c r="A32" s="245">
        <v>14</v>
      </c>
      <c r="B32" s="246" t="s">
        <v>142</v>
      </c>
      <c r="C32" s="260" t="s">
        <v>143</v>
      </c>
      <c r="D32" s="247" t="s">
        <v>139</v>
      </c>
      <c r="E32" s="248">
        <v>115.95798000000001</v>
      </c>
      <c r="F32" s="249"/>
      <c r="G32" s="250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15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98</v>
      </c>
      <c r="T32" s="232" t="s">
        <v>98</v>
      </c>
      <c r="U32" s="232">
        <v>0.49</v>
      </c>
      <c r="V32" s="232">
        <f>ROUND(E32*U32,2)</f>
        <v>56.82</v>
      </c>
      <c r="W32" s="232"/>
      <c r="X32" s="232" t="s">
        <v>144</v>
      </c>
      <c r="Y32" s="232" t="s">
        <v>100</v>
      </c>
      <c r="Z32" s="212"/>
      <c r="AA32" s="212"/>
      <c r="AB32" s="212"/>
      <c r="AC32" s="212"/>
      <c r="AD32" s="212"/>
      <c r="AE32" s="212"/>
      <c r="AF32" s="212"/>
      <c r="AG32" s="212" t="s">
        <v>145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3">
      <c r="A33" s="229"/>
      <c r="B33" s="230"/>
      <c r="C33" s="262" t="s">
        <v>146</v>
      </c>
      <c r="D33" s="257"/>
      <c r="E33" s="257"/>
      <c r="F33" s="257"/>
      <c r="G33" s="257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147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3">
      <c r="A34" s="251">
        <v>15</v>
      </c>
      <c r="B34" s="252" t="s">
        <v>148</v>
      </c>
      <c r="C34" s="259" t="s">
        <v>149</v>
      </c>
      <c r="D34" s="253" t="s">
        <v>139</v>
      </c>
      <c r="E34" s="254">
        <v>2203.2016199999998</v>
      </c>
      <c r="F34" s="255"/>
      <c r="G34" s="256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15</v>
      </c>
      <c r="M34" s="232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2"/>
      <c r="S34" s="232" t="s">
        <v>98</v>
      </c>
      <c r="T34" s="232" t="s">
        <v>98</v>
      </c>
      <c r="U34" s="232">
        <v>0</v>
      </c>
      <c r="V34" s="232">
        <f>ROUND(E34*U34,2)</f>
        <v>0</v>
      </c>
      <c r="W34" s="232"/>
      <c r="X34" s="232" t="s">
        <v>144</v>
      </c>
      <c r="Y34" s="232" t="s">
        <v>100</v>
      </c>
      <c r="Z34" s="212"/>
      <c r="AA34" s="212"/>
      <c r="AB34" s="212"/>
      <c r="AC34" s="212"/>
      <c r="AD34" s="212"/>
      <c r="AE34" s="212"/>
      <c r="AF34" s="212"/>
      <c r="AG34" s="212" t="s">
        <v>145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3">
      <c r="A35" s="251">
        <v>16</v>
      </c>
      <c r="B35" s="252" t="s">
        <v>150</v>
      </c>
      <c r="C35" s="259" t="s">
        <v>151</v>
      </c>
      <c r="D35" s="253" t="s">
        <v>139</v>
      </c>
      <c r="E35" s="254">
        <v>115.95798000000001</v>
      </c>
      <c r="F35" s="255"/>
      <c r="G35" s="256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15</v>
      </c>
      <c r="M35" s="232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2"/>
      <c r="S35" s="232" t="s">
        <v>98</v>
      </c>
      <c r="T35" s="232" t="s">
        <v>98</v>
      </c>
      <c r="U35" s="232">
        <v>0.94199999999999995</v>
      </c>
      <c r="V35" s="232">
        <f>ROUND(E35*U35,2)</f>
        <v>109.23</v>
      </c>
      <c r="W35" s="232"/>
      <c r="X35" s="232" t="s">
        <v>144</v>
      </c>
      <c r="Y35" s="232" t="s">
        <v>100</v>
      </c>
      <c r="Z35" s="212"/>
      <c r="AA35" s="212"/>
      <c r="AB35" s="212"/>
      <c r="AC35" s="212"/>
      <c r="AD35" s="212"/>
      <c r="AE35" s="212"/>
      <c r="AF35" s="212"/>
      <c r="AG35" s="212" t="s">
        <v>145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3">
      <c r="A36" s="251">
        <v>17</v>
      </c>
      <c r="B36" s="252" t="s">
        <v>152</v>
      </c>
      <c r="C36" s="259" t="s">
        <v>153</v>
      </c>
      <c r="D36" s="253" t="s">
        <v>139</v>
      </c>
      <c r="E36" s="254">
        <v>927.66384000000005</v>
      </c>
      <c r="F36" s="255"/>
      <c r="G36" s="256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15</v>
      </c>
      <c r="M36" s="232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2"/>
      <c r="S36" s="232" t="s">
        <v>98</v>
      </c>
      <c r="T36" s="232" t="s">
        <v>98</v>
      </c>
      <c r="U36" s="232">
        <v>0.105</v>
      </c>
      <c r="V36" s="232">
        <f>ROUND(E36*U36,2)</f>
        <v>97.4</v>
      </c>
      <c r="W36" s="232"/>
      <c r="X36" s="232" t="s">
        <v>144</v>
      </c>
      <c r="Y36" s="232" t="s">
        <v>100</v>
      </c>
      <c r="Z36" s="212"/>
      <c r="AA36" s="212"/>
      <c r="AB36" s="212"/>
      <c r="AC36" s="212"/>
      <c r="AD36" s="212"/>
      <c r="AE36" s="212"/>
      <c r="AF36" s="212"/>
      <c r="AG36" s="212" t="s">
        <v>145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6" outlineLevel="1" x14ac:dyDescent="0.3">
      <c r="A37" s="251">
        <v>18</v>
      </c>
      <c r="B37" s="252" t="s">
        <v>154</v>
      </c>
      <c r="C37" s="259" t="s">
        <v>155</v>
      </c>
      <c r="D37" s="253" t="s">
        <v>139</v>
      </c>
      <c r="E37" s="254">
        <v>115.95798000000001</v>
      </c>
      <c r="F37" s="255"/>
      <c r="G37" s="256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15</v>
      </c>
      <c r="M37" s="232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2"/>
      <c r="S37" s="232" t="s">
        <v>98</v>
      </c>
      <c r="T37" s="232" t="s">
        <v>98</v>
      </c>
      <c r="U37" s="232">
        <v>0</v>
      </c>
      <c r="V37" s="232">
        <f>ROUND(E37*U37,2)</f>
        <v>0</v>
      </c>
      <c r="W37" s="232"/>
      <c r="X37" s="232" t="s">
        <v>144</v>
      </c>
      <c r="Y37" s="232" t="s">
        <v>100</v>
      </c>
      <c r="Z37" s="212"/>
      <c r="AA37" s="212"/>
      <c r="AB37" s="212"/>
      <c r="AC37" s="212"/>
      <c r="AD37" s="212"/>
      <c r="AE37" s="212"/>
      <c r="AF37" s="212"/>
      <c r="AG37" s="212" t="s">
        <v>145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3">
      <c r="A38" s="238" t="s">
        <v>93</v>
      </c>
      <c r="B38" s="239" t="s">
        <v>65</v>
      </c>
      <c r="C38" s="258" t="s">
        <v>30</v>
      </c>
      <c r="D38" s="240"/>
      <c r="E38" s="241"/>
      <c r="F38" s="242"/>
      <c r="G38" s="243">
        <f>SUMIF(AG39:AG39,"&lt;&gt;NOR",G39:G39)</f>
        <v>0</v>
      </c>
      <c r="H38" s="237"/>
      <c r="I38" s="237">
        <f>SUM(I39:I39)</f>
        <v>0</v>
      </c>
      <c r="J38" s="237"/>
      <c r="K38" s="237">
        <f>SUM(K39:K39)</f>
        <v>0</v>
      </c>
      <c r="L38" s="237"/>
      <c r="M38" s="237">
        <f>SUM(M39:M39)</f>
        <v>0</v>
      </c>
      <c r="N38" s="236"/>
      <c r="O38" s="236">
        <f>SUM(O39:O39)</f>
        <v>0</v>
      </c>
      <c r="P38" s="236"/>
      <c r="Q38" s="236">
        <f>SUM(Q39:Q39)</f>
        <v>0</v>
      </c>
      <c r="R38" s="237"/>
      <c r="S38" s="237"/>
      <c r="T38" s="237"/>
      <c r="U38" s="237"/>
      <c r="V38" s="237">
        <f>SUM(V39:V39)</f>
        <v>0</v>
      </c>
      <c r="W38" s="237"/>
      <c r="X38" s="237"/>
      <c r="Y38" s="237"/>
      <c r="AG38" t="s">
        <v>94</v>
      </c>
    </row>
    <row r="39" spans="1:60" ht="20.6" outlineLevel="1" x14ac:dyDescent="0.3">
      <c r="A39" s="245">
        <v>19</v>
      </c>
      <c r="B39" s="246" t="s">
        <v>156</v>
      </c>
      <c r="C39" s="260" t="s">
        <v>157</v>
      </c>
      <c r="D39" s="247" t="s">
        <v>158</v>
      </c>
      <c r="E39" s="248">
        <v>1</v>
      </c>
      <c r="F39" s="249"/>
      <c r="G39" s="250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15</v>
      </c>
      <c r="M39" s="232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2"/>
      <c r="S39" s="232" t="s">
        <v>98</v>
      </c>
      <c r="T39" s="232" t="s">
        <v>159</v>
      </c>
      <c r="U39" s="232">
        <v>0</v>
      </c>
      <c r="V39" s="232">
        <f>ROUND(E39*U39,2)</f>
        <v>0</v>
      </c>
      <c r="W39" s="232"/>
      <c r="X39" s="232" t="s">
        <v>160</v>
      </c>
      <c r="Y39" s="232" t="s">
        <v>100</v>
      </c>
      <c r="Z39" s="212"/>
      <c r="AA39" s="212"/>
      <c r="AB39" s="212"/>
      <c r="AC39" s="212"/>
      <c r="AD39" s="212"/>
      <c r="AE39" s="212"/>
      <c r="AF39" s="212"/>
      <c r="AG39" s="212" t="s">
        <v>161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3">
      <c r="A40" s="3"/>
      <c r="B40" s="4"/>
      <c r="C40" s="263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v>15</v>
      </c>
      <c r="AF40">
        <v>21</v>
      </c>
      <c r="AG40" t="s">
        <v>79</v>
      </c>
    </row>
    <row r="41" spans="1:60" x14ac:dyDescent="0.3">
      <c r="A41" s="215"/>
      <c r="B41" s="216" t="s">
        <v>31</v>
      </c>
      <c r="C41" s="264"/>
      <c r="D41" s="217"/>
      <c r="E41" s="218"/>
      <c r="F41" s="218"/>
      <c r="G41" s="244">
        <f>G8+G20+G27+G29+G31+G38</f>
        <v>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E41">
        <f>SUMIF(L7:L39,AE40,G7:G39)</f>
        <v>0</v>
      </c>
      <c r="AF41">
        <f>SUMIF(L7:L39,AF40,G7:G39)</f>
        <v>0</v>
      </c>
      <c r="AG41" t="s">
        <v>162</v>
      </c>
    </row>
    <row r="42" spans="1:60" x14ac:dyDescent="0.3">
      <c r="A42" s="3"/>
      <c r="B42" s="4"/>
      <c r="C42" s="263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3">
      <c r="A43" s="3"/>
      <c r="B43" s="4"/>
      <c r="C43" s="263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3">
      <c r="A44" s="219" t="s">
        <v>163</v>
      </c>
      <c r="B44" s="219"/>
      <c r="C44" s="265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3">
      <c r="A45" s="220"/>
      <c r="B45" s="221"/>
      <c r="C45" s="266"/>
      <c r="D45" s="221"/>
      <c r="E45" s="221"/>
      <c r="F45" s="221"/>
      <c r="G45" s="222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G45" t="s">
        <v>164</v>
      </c>
    </row>
    <row r="46" spans="1:60" x14ac:dyDescent="0.3">
      <c r="A46" s="223"/>
      <c r="B46" s="224"/>
      <c r="C46" s="267"/>
      <c r="D46" s="224"/>
      <c r="E46" s="224"/>
      <c r="F46" s="224"/>
      <c r="G46" s="225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3">
      <c r="A47" s="223"/>
      <c r="B47" s="224"/>
      <c r="C47" s="267"/>
      <c r="D47" s="224"/>
      <c r="E47" s="224"/>
      <c r="F47" s="224"/>
      <c r="G47" s="22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60" x14ac:dyDescent="0.3">
      <c r="A48" s="223"/>
      <c r="B48" s="224"/>
      <c r="C48" s="267"/>
      <c r="D48" s="224"/>
      <c r="E48" s="224"/>
      <c r="F48" s="224"/>
      <c r="G48" s="22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3">
      <c r="A49" s="226"/>
      <c r="B49" s="227"/>
      <c r="C49" s="268"/>
      <c r="D49" s="227"/>
      <c r="E49" s="227"/>
      <c r="F49" s="227"/>
      <c r="G49" s="228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3">
      <c r="A50" s="3"/>
      <c r="B50" s="4"/>
      <c r="C50" s="263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3">
      <c r="C51" s="269"/>
      <c r="D51" s="10"/>
      <c r="AG51" t="s">
        <v>165</v>
      </c>
    </row>
    <row r="52" spans="1:33" x14ac:dyDescent="0.3">
      <c r="D52" s="10"/>
    </row>
    <row r="53" spans="1:33" x14ac:dyDescent="0.3">
      <c r="D53" s="10"/>
    </row>
    <row r="54" spans="1:33" x14ac:dyDescent="0.3">
      <c r="D54" s="10"/>
    </row>
    <row r="55" spans="1:33" x14ac:dyDescent="0.3">
      <c r="D55" s="10"/>
    </row>
    <row r="56" spans="1:33" x14ac:dyDescent="0.3">
      <c r="D56" s="10"/>
    </row>
    <row r="57" spans="1:33" x14ac:dyDescent="0.3">
      <c r="D57" s="10"/>
    </row>
    <row r="58" spans="1:33" x14ac:dyDescent="0.3">
      <c r="D58" s="10"/>
    </row>
    <row r="59" spans="1:33" x14ac:dyDescent="0.3">
      <c r="D59" s="10"/>
    </row>
    <row r="60" spans="1:33" x14ac:dyDescent="0.3">
      <c r="D60" s="10"/>
    </row>
    <row r="61" spans="1:33" x14ac:dyDescent="0.3">
      <c r="D61" s="10"/>
    </row>
    <row r="62" spans="1:33" x14ac:dyDescent="0.3">
      <c r="D62" s="10"/>
    </row>
    <row r="63" spans="1:33" x14ac:dyDescent="0.3">
      <c r="D63" s="10"/>
    </row>
    <row r="64" spans="1:33" x14ac:dyDescent="0.3">
      <c r="D64" s="10"/>
    </row>
    <row r="65" spans="4:4" x14ac:dyDescent="0.3">
      <c r="D65" s="10"/>
    </row>
    <row r="66" spans="4:4" x14ac:dyDescent="0.3">
      <c r="D66" s="10"/>
    </row>
    <row r="67" spans="4:4" x14ac:dyDescent="0.3">
      <c r="D67" s="10"/>
    </row>
    <row r="68" spans="4:4" x14ac:dyDescent="0.3">
      <c r="D68" s="10"/>
    </row>
    <row r="69" spans="4:4" x14ac:dyDescent="0.3">
      <c r="D69" s="10"/>
    </row>
    <row r="70" spans="4:4" x14ac:dyDescent="0.3">
      <c r="D70" s="10"/>
    </row>
    <row r="71" spans="4:4" x14ac:dyDescent="0.3">
      <c r="D71" s="10"/>
    </row>
    <row r="72" spans="4:4" x14ac:dyDescent="0.3">
      <c r="D72" s="10"/>
    </row>
    <row r="73" spans="4:4" x14ac:dyDescent="0.3">
      <c r="D73" s="10"/>
    </row>
    <row r="74" spans="4:4" x14ac:dyDescent="0.3">
      <c r="D74" s="10"/>
    </row>
    <row r="75" spans="4:4" x14ac:dyDescent="0.3">
      <c r="D75" s="10"/>
    </row>
    <row r="76" spans="4:4" x14ac:dyDescent="0.3">
      <c r="D76" s="10"/>
    </row>
    <row r="77" spans="4:4" x14ac:dyDescent="0.3">
      <c r="D77" s="10"/>
    </row>
    <row r="78" spans="4:4" x14ac:dyDescent="0.3">
      <c r="D78" s="10"/>
    </row>
    <row r="79" spans="4:4" x14ac:dyDescent="0.3">
      <c r="D79" s="10"/>
    </row>
    <row r="80" spans="4:4" x14ac:dyDescent="0.3">
      <c r="D80" s="10"/>
    </row>
    <row r="81" spans="4:4" x14ac:dyDescent="0.3">
      <c r="D81" s="10"/>
    </row>
    <row r="82" spans="4:4" x14ac:dyDescent="0.3">
      <c r="D82" s="10"/>
    </row>
    <row r="83" spans="4:4" x14ac:dyDescent="0.3">
      <c r="D83" s="10"/>
    </row>
    <row r="84" spans="4:4" x14ac:dyDescent="0.3">
      <c r="D84" s="10"/>
    </row>
    <row r="85" spans="4:4" x14ac:dyDescent="0.3">
      <c r="D85" s="10"/>
    </row>
    <row r="86" spans="4:4" x14ac:dyDescent="0.3">
      <c r="D86" s="10"/>
    </row>
    <row r="87" spans="4:4" x14ac:dyDescent="0.3">
      <c r="D87" s="10"/>
    </row>
    <row r="88" spans="4:4" x14ac:dyDescent="0.3">
      <c r="D88" s="10"/>
    </row>
    <row r="89" spans="4:4" x14ac:dyDescent="0.3">
      <c r="D89" s="10"/>
    </row>
    <row r="90" spans="4:4" x14ac:dyDescent="0.3">
      <c r="D90" s="10"/>
    </row>
    <row r="91" spans="4:4" x14ac:dyDescent="0.3">
      <c r="D91" s="10"/>
    </row>
    <row r="92" spans="4:4" x14ac:dyDescent="0.3">
      <c r="D92" s="10"/>
    </row>
    <row r="93" spans="4:4" x14ac:dyDescent="0.3">
      <c r="D93" s="10"/>
    </row>
    <row r="94" spans="4:4" x14ac:dyDescent="0.3">
      <c r="D94" s="10"/>
    </row>
    <row r="95" spans="4:4" x14ac:dyDescent="0.3">
      <c r="D95" s="10"/>
    </row>
    <row r="96" spans="4:4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7">
    <mergeCell ref="A1:G1"/>
    <mergeCell ref="C2:G2"/>
    <mergeCell ref="C3:G3"/>
    <mergeCell ref="C4:G4"/>
    <mergeCell ref="A44:C44"/>
    <mergeCell ref="A45:G49"/>
    <mergeCell ref="C33:G33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Víchová</dc:creator>
  <cp:lastModifiedBy>Dana Víchová</cp:lastModifiedBy>
  <cp:lastPrinted>2019-03-19T12:27:02Z</cp:lastPrinted>
  <dcterms:created xsi:type="dcterms:W3CDTF">2009-04-08T07:15:50Z</dcterms:created>
  <dcterms:modified xsi:type="dcterms:W3CDTF">2023-02-06T09:05:47Z</dcterms:modified>
</cp:coreProperties>
</file>