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Guňka\G8-2021 Cesta\"/>
    </mc:Choice>
  </mc:AlternateContent>
  <xr:revisionPtr revIDLastSave="0" documentId="13_ncr:1_{A1557287-1430-408C-B8D7-F3950CF789FE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Pol'!$A$1:$X$54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G44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G20" i="12" s="1"/>
  <c r="I21" i="12"/>
  <c r="I20" i="12" s="1"/>
  <c r="K21" i="12"/>
  <c r="M21" i="12"/>
  <c r="O21" i="12"/>
  <c r="O20" i="12" s="1"/>
  <c r="Q21" i="12"/>
  <c r="Q20" i="12" s="1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K20" i="12" s="1"/>
  <c r="M27" i="12"/>
  <c r="O27" i="12"/>
  <c r="Q27" i="12"/>
  <c r="V27" i="12"/>
  <c r="V20" i="12" s="1"/>
  <c r="G28" i="12"/>
  <c r="I28" i="12"/>
  <c r="K28" i="12"/>
  <c r="M28" i="12"/>
  <c r="O28" i="12"/>
  <c r="Q28" i="12"/>
  <c r="V28" i="12"/>
  <c r="G30" i="12"/>
  <c r="O30" i="12"/>
  <c r="G31" i="12"/>
  <c r="I31" i="12"/>
  <c r="I30" i="12" s="1"/>
  <c r="K31" i="12"/>
  <c r="K30" i="12" s="1"/>
  <c r="M31" i="12"/>
  <c r="M30" i="12" s="1"/>
  <c r="O31" i="12"/>
  <c r="Q31" i="12"/>
  <c r="Q30" i="12" s="1"/>
  <c r="V31" i="12"/>
  <c r="V30" i="12" s="1"/>
  <c r="K33" i="12"/>
  <c r="V33" i="12"/>
  <c r="G34" i="12"/>
  <c r="G33" i="12" s="1"/>
  <c r="I34" i="12"/>
  <c r="I33" i="12" s="1"/>
  <c r="K34" i="12"/>
  <c r="M34" i="12"/>
  <c r="M33" i="12" s="1"/>
  <c r="O34" i="12"/>
  <c r="O33" i="12" s="1"/>
  <c r="Q34" i="12"/>
  <c r="Q33" i="12" s="1"/>
  <c r="V34" i="12"/>
  <c r="G35" i="12"/>
  <c r="O35" i="12"/>
  <c r="G36" i="12"/>
  <c r="I36" i="12"/>
  <c r="I35" i="12" s="1"/>
  <c r="K36" i="12"/>
  <c r="K35" i="12" s="1"/>
  <c r="M36" i="12"/>
  <c r="M35" i="12" s="1"/>
  <c r="O36" i="12"/>
  <c r="Q36" i="12"/>
  <c r="Q35" i="12" s="1"/>
  <c r="V36" i="12"/>
  <c r="V35" i="12" s="1"/>
  <c r="K39" i="12"/>
  <c r="V39" i="12"/>
  <c r="G40" i="12"/>
  <c r="I40" i="12"/>
  <c r="I39" i="12" s="1"/>
  <c r="K40" i="12"/>
  <c r="M40" i="12"/>
  <c r="O40" i="12"/>
  <c r="Q40" i="12"/>
  <c r="Q39" i="12" s="1"/>
  <c r="V40" i="12"/>
  <c r="G41" i="12"/>
  <c r="G39" i="12" s="1"/>
  <c r="I41" i="12"/>
  <c r="K41" i="12"/>
  <c r="O41" i="12"/>
  <c r="O39" i="12" s="1"/>
  <c r="Q41" i="12"/>
  <c r="V41" i="12"/>
  <c r="AE44" i="12"/>
  <c r="AF44" i="12"/>
  <c r="I20" i="1"/>
  <c r="I19" i="1"/>
  <c r="I18" i="1"/>
  <c r="I17" i="1"/>
  <c r="I16" i="1"/>
  <c r="I55" i="1"/>
  <c r="J54" i="1" s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49" i="1" l="1"/>
  <c r="J50" i="1"/>
  <c r="J52" i="1"/>
  <c r="J51" i="1"/>
  <c r="J53" i="1"/>
  <c r="A26" i="1"/>
  <c r="G26" i="1"/>
  <c r="G28" i="1"/>
  <c r="G23" i="1"/>
  <c r="M20" i="12"/>
  <c r="M41" i="12"/>
  <c r="M39" i="12" s="1"/>
  <c r="M9" i="12"/>
  <c r="M8" i="12" s="1"/>
  <c r="I21" i="1"/>
  <c r="I39" i="1"/>
  <c r="I42" i="1" s="1"/>
  <c r="J41" i="1" s="1"/>
  <c r="J55" i="1" l="1"/>
  <c r="A23" i="1"/>
  <c r="J40" i="1"/>
  <c r="J39" i="1"/>
  <c r="J42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</author>
  </authors>
  <commentList>
    <comment ref="S6" authorId="0" shapeId="0" xr:uid="{024FB40D-DD6C-4B29-A78F-1B13CE4D06E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7D8B02A-3EE5-4C62-A517-F3F9C0095D4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<sst xmlns="http://schemas.openxmlformats.org/spreadsheetml/2006/main" count="303" uniqueCount="157">
  <si>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</si>
  <si>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</si>
  <si>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</si>
  <si>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</si>
  <si>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</si>
  <si>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</si>
  <si>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</si>
  <si>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</si>
  <si>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</si>
  <si>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</si>
  <si>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</si>
  <si>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</si>
  <si>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</si>
  <si>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</si>
  <si>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</si>
  <si>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</si>
  <si>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</si>
  <si>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</si>
  <si>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</si>
  <si>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</si>
  <si>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</si>
  <si>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</si>
  <si>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</si>
  <si>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</si>
  <si>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</si>
  <si>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</si>
  <si>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</si>
  <si>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</si>
  <si>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</si>
  <si>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</si>
  <si>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</si>
  <si>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</si>
  <si>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</si>
  <si>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</si>
  <si>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</si>
  <si>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</si>
  <si>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</si>
  <si>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</si>
  <si>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</si>
  <si>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</si>
  <si>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</si>
  <si>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</si>
  <si>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</si>
  <si>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</si>
  <si>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</si>
  <si>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Zpevněné komunikace</t>
  </si>
  <si>
    <t>Objekt:</t>
  </si>
  <si>
    <t>Rozpočet:</t>
  </si>
  <si>
    <t>G8-2021</t>
  </si>
  <si>
    <t>Zpevněná plocha areálu DOZP Karviná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</si>
  <si>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</si>
  <si>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</si>
  <si>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</si>
  <si>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</si>
  <si>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</si>
  <si>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</si>
  <si>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</si>
  <si>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</si>
  <si>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</si>
  <si>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</si>
  <si>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</si>
  <si>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</si>
  <si>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</si>
  <si>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</si>
  <si>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</si>
  <si>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</si>
  <si>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</si>
  <si>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</si>
  <si>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</si>
  <si>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</si>
  <si>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</si>
  <si>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</si>
  <si>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</si>
  <si>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</si>
  <si>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</si>
  <si>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</si>
  <si>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</si>
  <si>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</si>
  <si>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</si>
  <si>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</si>
  <si>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</si>
  <si>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</si>
  <si>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</si>
  <si>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</si>
  <si>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</si>
  <si>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</si>
  <si>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</si>
  <si>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</si>
  <si>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</si>
  <si>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</si>
  <si>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</si>
  <si>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</si>
  <si>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122202201R00</t>
  </si>
  <si>
    <t>Odkopávky pro silnice v hor. 3 do 100 m3</t>
  </si>
  <si>
    <t>m3</t>
  </si>
  <si>
    <t>RTS 21/ II</t>
  </si>
  <si>
    <t>Práce</t>
  </si>
  <si>
    <t>POL1_</t>
  </si>
  <si>
    <t>71,85*3,2*0,32</t>
  </si>
  <si>
    <t>VV</t>
  </si>
  <si>
    <t>(71,85+3,2)*2*0,3*0,3</t>
  </si>
  <si>
    <t>122202209R00</t>
  </si>
  <si>
    <t>Příplatek za lepivost - odkop. pro silnice v hor.3</t>
  </si>
  <si>
    <t>162701105R00</t>
  </si>
  <si>
    <t>Vodorovné přemístění výkopku z hor.1-4 do 10000 m</t>
  </si>
  <si>
    <t>87,0834-3,002</t>
  </si>
  <si>
    <t>162701109R00</t>
  </si>
  <si>
    <t>Příplatek k vod. přemístění hor.1-4 za další 1 km</t>
  </si>
  <si>
    <t>84,0814*5</t>
  </si>
  <si>
    <t>175101201R00</t>
  </si>
  <si>
    <t>Obsyp objektu bez prohození sypaniny</t>
  </si>
  <si>
    <t>okolo obrub : (71,85+3,2)*2*0,1*0,2</t>
  </si>
  <si>
    <t>199000002R00</t>
  </si>
  <si>
    <t>Poplatek za skládku horniny 1- 4</t>
  </si>
  <si>
    <t>215901101RT5</t>
  </si>
  <si>
    <t xml:space="preserve">Zhutnění podloží </t>
  </si>
  <si>
    <t>m2</t>
  </si>
  <si>
    <t>71,85*3,2</t>
  </si>
  <si>
    <t>564861111R00</t>
  </si>
  <si>
    <t>Podklad ze štěrkodrti po zhutnění tloušťky 20 cm</t>
  </si>
  <si>
    <t>596215040R00</t>
  </si>
  <si>
    <t>Kladení zámkové dlažby tl. 8 cm do drtě tl. 4 cm</t>
  </si>
  <si>
    <t>596291113R00</t>
  </si>
  <si>
    <t xml:space="preserve">Řezání zámkové dlažby tl. 80 mm </t>
  </si>
  <si>
    <t>m</t>
  </si>
  <si>
    <t>592451170R</t>
  </si>
  <si>
    <t>Dlažba zámková betonová tl. 8 cm přírodní</t>
  </si>
  <si>
    <t>SPCM</t>
  </si>
  <si>
    <t>Specifikace</t>
  </si>
  <si>
    <t>POL3_</t>
  </si>
  <si>
    <t>229,92*1,07</t>
  </si>
  <si>
    <t>917862111RT8</t>
  </si>
  <si>
    <t>Osazení stojat. obrub.bet. s opěrou,lože z C 12/15 včetně obrubníku  100/15/30</t>
  </si>
  <si>
    <t>(71,85+3,2)*2</t>
  </si>
  <si>
    <t>998223011R00</t>
  </si>
  <si>
    <t>Přesun hmot, pozemní komunikace, kryt dlážděný</t>
  </si>
  <si>
    <t>t</t>
  </si>
  <si>
    <t>Přesun hmot</t>
  </si>
  <si>
    <t>POL7_</t>
  </si>
  <si>
    <t>005124010R</t>
  </si>
  <si>
    <t>Soubor</t>
  </si>
  <si>
    <t>Indiv</t>
  </si>
  <si>
    <t>VRN</t>
  </si>
  <si>
    <t>POL99_2</t>
  </si>
  <si>
    <t>Koordinace stavebních a technologických dodávek stavby.</t>
  </si>
  <si>
    <t>POP</t>
  </si>
  <si>
    <t>Kompletační činnost (zkoušky, revize, dokumentace skutečného stavu, aj.)</t>
  </si>
  <si>
    <t>00511 R</t>
  </si>
  <si>
    <t xml:space="preserve">Geodetické práce </t>
  </si>
  <si>
    <t>005121 R</t>
  </si>
  <si>
    <t>Zařízení staveniště</t>
  </si>
  <si>
    <t>Veškeré náklady spojené s vybudováním, provozem a odstraněním zařízení staveniště.</t>
  </si>
  <si>
    <t>SUM</t>
  </si>
  <si>
    <t>Poznámky uchazeče k zadání</t>
  </si>
  <si>
    <t>POPUZIV</t>
  </si>
  <si>
    <t>END</t>
  </si>
  <si>
    <t>Koordinační a kompletační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</si>
</sst>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5">
      <c r="A2" s="2"/>
      <c r="B2" s="77" t="s">
        <v>24</v>
      </c>
      <c r="C2" s="78"/>
      <c r="D2" s="79" t="s">
        <v>48</v>
      </c>
      <c r="E2" s="230" t="s">
        <v>49</v>
      </c>
      <c r="F2" s="231"/>
      <c r="G2" s="231"/>
      <c r="H2" s="231"/>
      <c r="I2" s="231"/>
      <c r="J2" s="232"/>
      <c r="O2" s="1"/>
    </row>
    <row r="3" spans="1:15" ht="27" customHeight="1" x14ac:dyDescent="0.25">
      <c r="A3" s="2"/>
      <c r="B3" s="80" t="s">
        <v>46</v>
      </c>
      <c r="C3" s="78"/>
      <c r="D3" s="81" t="s">
        <v>43</v>
      </c>
      <c r="E3" s="233" t="s">
        <v>45</v>
      </c>
      <c r="F3" s="234"/>
      <c r="G3" s="234"/>
      <c r="H3" s="234"/>
      <c r="I3" s="234"/>
      <c r="J3" s="235"/>
    </row>
    <row r="4" spans="1:15" ht="23.25" customHeight="1" x14ac:dyDescent="0.25">
      <c r="A4" s="76">
        <v>2114</v>
      </c>
      <c r="B4" s="82" t="s">
        <v>47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5">
      <c r="A5" s="2"/>
      <c r="B5" s="31" t="s">
        <v>23</v>
      </c>
      <c r="D5" s="218"/>
      <c r="E5" s="219"/>
      <c r="F5" s="219"/>
      <c r="G5" s="219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0"/>
      <c r="E6" s="221"/>
      <c r="F6" s="221"/>
      <c r="G6" s="221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7"/>
      <c r="E11" s="237"/>
      <c r="F11" s="237"/>
      <c r="G11" s="237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12"/>
      <c r="E12" s="212"/>
      <c r="F12" s="212"/>
      <c r="G12" s="212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1"/>
      <c r="F16" s="202"/>
      <c r="G16" s="201"/>
      <c r="H16" s="202"/>
      <c r="I16" s="201">
        <f>SUMIF(F49:F54,A16,I49:I54)+SUMIF(F49:F54,"PSU",I49:I54)</f>
        <v>0</v>
      </c>
      <c r="J16" s="203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1"/>
      <c r="F17" s="202"/>
      <c r="G17" s="201"/>
      <c r="H17" s="202"/>
      <c r="I17" s="201">
        <f>SUMIF(F49:F54,A17,I49:I54)</f>
        <v>0</v>
      </c>
      <c r="J17" s="203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1"/>
      <c r="F18" s="202"/>
      <c r="G18" s="201"/>
      <c r="H18" s="202"/>
      <c r="I18" s="201">
        <f>SUMIF(F49:F54,A18,I49:I54)</f>
        <v>0</v>
      </c>
      <c r="J18" s="203"/>
    </row>
    <row r="19" spans="1:10" ht="23.25" customHeight="1" x14ac:dyDescent="0.25">
      <c r="A19" s="139" t="s">
        <v>63</v>
      </c>
      <c r="B19" s="38" t="s">
        <v>29</v>
      </c>
      <c r="C19" s="62"/>
      <c r="D19" s="63"/>
      <c r="E19" s="201"/>
      <c r="F19" s="202"/>
      <c r="G19" s="201"/>
      <c r="H19" s="202"/>
      <c r="I19" s="201">
        <f>SUMIF(F49:F54,A19,I49:I54)</f>
        <v>0</v>
      </c>
      <c r="J19" s="203"/>
    </row>
    <row r="20" spans="1:10" ht="23.25" customHeight="1" x14ac:dyDescent="0.25">
      <c r="A20" s="139" t="s">
        <v>64</v>
      </c>
      <c r="B20" s="38" t="s">
        <v>30</v>
      </c>
      <c r="C20" s="62"/>
      <c r="D20" s="63"/>
      <c r="E20" s="201"/>
      <c r="F20" s="202"/>
      <c r="G20" s="201"/>
      <c r="H20" s="202"/>
      <c r="I20" s="201">
        <f>SUMIF(F49:F54,A20,I49:I54)</f>
        <v>0</v>
      </c>
      <c r="J20" s="203"/>
    </row>
    <row r="21" spans="1:10" ht="23.25" customHeight="1" x14ac:dyDescent="0.25">
      <c r="A21" s="2"/>
      <c r="B21" s="48" t="s">
        <v>31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7">
        <f>A23</f>
        <v>0</v>
      </c>
      <c r="H24" s="198"/>
      <c r="I24" s="1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7">
        <f>A25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9">
        <f>CenaCelkem-(ZakladDPHSni+DPHSni+ZakladDPHZakl+DPHZakl)</f>
        <v>0</v>
      </c>
      <c r="H27" s="229"/>
      <c r="I27" s="229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07">
        <f>ZakladDPHSniVypocet+ZakladDPHZaklVypocet</f>
        <v>0</v>
      </c>
      <c r="H28" s="207"/>
      <c r="I28" s="207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6">
        <f>A27</f>
        <v>0</v>
      </c>
      <c r="H29" s="206"/>
      <c r="I29" s="206"/>
      <c r="J29" s="120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 x14ac:dyDescent="0.25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50</v>
      </c>
      <c r="C39" s="191"/>
      <c r="D39" s="191"/>
      <c r="E39" s="191"/>
      <c r="F39" s="100">
        <f>'01 01 Pol'!AE44</f>
        <v>0</v>
      </c>
      <c r="G39" s="101">
        <f>'01 01 Pol'!AF44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5">
      <c r="A40" s="89">
        <v>2</v>
      </c>
      <c r="B40" s="104" t="s">
        <v>43</v>
      </c>
      <c r="C40" s="192" t="s">
        <v>45</v>
      </c>
      <c r="D40" s="192"/>
      <c r="E40" s="192"/>
      <c r="F40" s="105">
        <f>'01 01 Pol'!AE44</f>
        <v>0</v>
      </c>
      <c r="G40" s="106">
        <f>'01 01 Pol'!AF44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5">
      <c r="A41" s="89">
        <v>3</v>
      </c>
      <c r="B41" s="108" t="s">
        <v>43</v>
      </c>
      <c r="C41" s="191" t="s">
        <v>44</v>
      </c>
      <c r="D41" s="191"/>
      <c r="E41" s="191"/>
      <c r="F41" s="109">
        <f>'01 01 Pol'!AE44</f>
        <v>0</v>
      </c>
      <c r="G41" s="102">
        <f>'01 01 Pol'!AF44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5">
      <c r="A42" s="89"/>
      <c r="B42" s="193" t="s">
        <v>51</v>
      </c>
      <c r="C42" s="194"/>
      <c r="D42" s="194"/>
      <c r="E42" s="195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6" x14ac:dyDescent="0.3">
      <c r="B46" s="121" t="s">
        <v>53</v>
      </c>
    </row>
    <row r="48" spans="1:10" ht="25.5" customHeight="1" x14ac:dyDescent="0.25">
      <c r="A48" s="123"/>
      <c r="B48" s="126" t="s">
        <v>18</v>
      </c>
      <c r="C48" s="126" t="s">
        <v>6</v>
      </c>
      <c r="D48" s="127"/>
      <c r="E48" s="127"/>
      <c r="F48" s="128" t="s">
        <v>54</v>
      </c>
      <c r="G48" s="128"/>
      <c r="H48" s="128"/>
      <c r="I48" s="128" t="s">
        <v>31</v>
      </c>
      <c r="J48" s="128" t="s">
        <v>0</v>
      </c>
    </row>
    <row r="49" spans="1:10" ht="36.75" customHeight="1" x14ac:dyDescent="0.25">
      <c r="A49" s="124"/>
      <c r="B49" s="129" t="s">
        <v>55</v>
      </c>
      <c r="C49" s="189" t="s">
        <v>56</v>
      </c>
      <c r="D49" s="190"/>
      <c r="E49" s="190"/>
      <c r="F49" s="135" t="s">
        <v>26</v>
      </c>
      <c r="G49" s="136"/>
      <c r="H49" s="136"/>
      <c r="I49" s="136">
        <f>'01 01 Pol'!G8</f>
        <v>0</v>
      </c>
      <c r="J49" s="133" t="str">
        <f>IF(I55=0,"",I49/I55*100)</f>
        <v/>
      </c>
    </row>
    <row r="50" spans="1:10" ht="36.75" customHeight="1" x14ac:dyDescent="0.25">
      <c r="A50" s="124"/>
      <c r="B50" s="129" t="s">
        <v>57</v>
      </c>
      <c r="C50" s="189" t="s">
        <v>58</v>
      </c>
      <c r="D50" s="190"/>
      <c r="E50" s="190"/>
      <c r="F50" s="135" t="s">
        <v>26</v>
      </c>
      <c r="G50" s="136"/>
      <c r="H50" s="136"/>
      <c r="I50" s="136">
        <f>'01 01 Pol'!G20</f>
        <v>0</v>
      </c>
      <c r="J50" s="133" t="str">
        <f>IF(I55=0,"",I50/I55*100)</f>
        <v/>
      </c>
    </row>
    <row r="51" spans="1:10" ht="36.75" customHeight="1" x14ac:dyDescent="0.25">
      <c r="A51" s="124"/>
      <c r="B51" s="129" t="s">
        <v>59</v>
      </c>
      <c r="C51" s="189" t="s">
        <v>60</v>
      </c>
      <c r="D51" s="190"/>
      <c r="E51" s="190"/>
      <c r="F51" s="135" t="s">
        <v>26</v>
      </c>
      <c r="G51" s="136"/>
      <c r="H51" s="136"/>
      <c r="I51" s="136">
        <f>'01 01 Pol'!G30</f>
        <v>0</v>
      </c>
      <c r="J51" s="133" t="str">
        <f>IF(I55=0,"",I51/I55*100)</f>
        <v/>
      </c>
    </row>
    <row r="52" spans="1:10" ht="36.75" customHeight="1" x14ac:dyDescent="0.25">
      <c r="A52" s="124"/>
      <c r="B52" s="129" t="s">
        <v>61</v>
      </c>
      <c r="C52" s="189" t="s">
        <v>62</v>
      </c>
      <c r="D52" s="190"/>
      <c r="E52" s="190"/>
      <c r="F52" s="135" t="s">
        <v>26</v>
      </c>
      <c r="G52" s="136"/>
      <c r="H52" s="136"/>
      <c r="I52" s="136">
        <f>'01 01 Pol'!G33</f>
        <v>0</v>
      </c>
      <c r="J52" s="133" t="str">
        <f>IF(I55=0,"",I52/I55*100)</f>
        <v/>
      </c>
    </row>
    <row r="53" spans="1:10" ht="36.75" customHeight="1" x14ac:dyDescent="0.25">
      <c r="A53" s="124"/>
      <c r="B53" s="129" t="s">
        <v>63</v>
      </c>
      <c r="C53" s="189" t="s">
        <v>29</v>
      </c>
      <c r="D53" s="190"/>
      <c r="E53" s="190"/>
      <c r="F53" s="135" t="s">
        <v>63</v>
      </c>
      <c r="G53" s="136"/>
      <c r="H53" s="136"/>
      <c r="I53" s="136">
        <f>'01 01 Pol'!G35</f>
        <v>0</v>
      </c>
      <c r="J53" s="133" t="str">
        <f>IF(I55=0,"",I53/I55*100)</f>
        <v/>
      </c>
    </row>
    <row r="54" spans="1:10" ht="36.75" customHeight="1" x14ac:dyDescent="0.25">
      <c r="A54" s="124"/>
      <c r="B54" s="129" t="s">
        <v>64</v>
      </c>
      <c r="C54" s="189" t="s">
        <v>30</v>
      </c>
      <c r="D54" s="190"/>
      <c r="E54" s="190"/>
      <c r="F54" s="135" t="s">
        <v>64</v>
      </c>
      <c r="G54" s="136"/>
      <c r="H54" s="136"/>
      <c r="I54" s="136">
        <f>'01 01 Pol'!G39</f>
        <v>0</v>
      </c>
      <c r="J54" s="133" t="str">
        <f>IF(I55=0,"",I54/I55*100)</f>
        <v/>
      </c>
    </row>
    <row r="55" spans="1:10" ht="25.5" customHeight="1" x14ac:dyDescent="0.25">
      <c r="A55" s="125"/>
      <c r="B55" s="130" t="s">
        <v>1</v>
      </c>
      <c r="C55" s="131"/>
      <c r="D55" s="132"/>
      <c r="E55" s="132"/>
      <c r="F55" s="137"/>
      <c r="G55" s="138"/>
      <c r="H55" s="138"/>
      <c r="I55" s="138">
        <f>SUM(I49:I54)</f>
        <v>0</v>
      </c>
      <c r="J55" s="134">
        <f>SUM(J49:J54)</f>
        <v>0</v>
      </c>
    </row>
    <row r="56" spans="1:10" x14ac:dyDescent="0.25">
      <c r="F56" s="87"/>
      <c r="G56" s="87"/>
      <c r="H56" s="87"/>
      <c r="I56" s="87"/>
      <c r="J56" s="88"/>
    </row>
    <row r="57" spans="1:10" x14ac:dyDescent="0.25">
      <c r="F57" s="87"/>
      <c r="G57" s="87"/>
      <c r="H57" s="87"/>
      <c r="I57" s="87"/>
      <c r="J57" s="88"/>
    </row>
    <row r="58" spans="1:10" x14ac:dyDescent="0.25">
      <c r="F58" s="87"/>
      <c r="G58" s="87"/>
      <c r="H58" s="87"/>
      <c r="I58" s="87"/>
      <c r="J58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1" t="s">
        <v>7</v>
      </c>
      <c r="B1" s="241"/>
      <c r="C1" s="242"/>
      <c r="D1" s="241"/>
      <c r="E1" s="241"/>
      <c r="F1" s="241"/>
      <c r="G1" s="241"/>
    </row>
    <row r="2" spans="1:7" ht="24.9" customHeight="1" x14ac:dyDescent="0.25">
      <c r="A2" s="50" t="s">
        <v>8</v>
      </c>
      <c r="B2" s="49"/>
      <c r="C2" s="243"/>
      <c r="D2" s="243"/>
      <c r="E2" s="243"/>
      <c r="F2" s="243"/>
      <c r="G2" s="244"/>
    </row>
    <row r="3" spans="1:7" ht="24.9" customHeight="1" x14ac:dyDescent="0.25">
      <c r="A3" s="50" t="s">
        <v>9</v>
      </c>
      <c r="B3" s="49"/>
      <c r="C3" s="243"/>
      <c r="D3" s="243"/>
      <c r="E3" s="243"/>
      <c r="F3" s="243"/>
      <c r="G3" s="244"/>
    </row>
    <row r="4" spans="1:7" ht="24.9" customHeight="1" x14ac:dyDescent="0.25">
      <c r="A4" s="50" t="s">
        <v>10</v>
      </c>
      <c r="B4" s="49"/>
      <c r="C4" s="243"/>
      <c r="D4" s="243"/>
      <c r="E4" s="243"/>
      <c r="F4" s="243"/>
      <c r="G4" s="24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F6297-B220-4108-A5BE-89B2B3FAF324}">
  <sheetPr>
    <outlinePr summaryBelow="0"/>
  </sheetPr>
  <dimension ref="A1:BH5000"/>
  <sheetViews>
    <sheetView tabSelected="1" workbookViewId="0">
      <pane ySplit="7" topLeftCell="A29" activePane="bottomLeft" state="frozen"/>
      <selection pane="bottomLeft" activeCell="C37" sqref="C37:G37"/>
    </sheetView>
  </sheetViews>
  <sheetFormatPr defaultRowHeight="13.2" outlineLevelRow="1" x14ac:dyDescent="0.25"/>
  <cols>
    <col min="1" max="1" width="3.44140625" customWidth="1"/>
    <col min="2" max="2" width="12.6640625" style="122" customWidth="1"/>
    <col min="3" max="3" width="38.33203125" style="12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5" t="s">
        <v>7</v>
      </c>
      <c r="B1" s="245"/>
      <c r="C1" s="245"/>
      <c r="D1" s="245"/>
      <c r="E1" s="245"/>
      <c r="F1" s="245"/>
      <c r="G1" s="245"/>
      <c r="AG1" t="s">
        <v>65</v>
      </c>
    </row>
    <row r="2" spans="1:60" ht="25.05" customHeight="1" x14ac:dyDescent="0.25">
      <c r="A2" s="140" t="s">
        <v>8</v>
      </c>
      <c r="B2" s="49" t="s">
        <v>48</v>
      </c>
      <c r="C2" s="246" t="s">
        <v>49</v>
      </c>
      <c r="D2" s="247"/>
      <c r="E2" s="247"/>
      <c r="F2" s="247"/>
      <c r="G2" s="248"/>
      <c r="AG2" t="s">
        <v>66</v>
      </c>
    </row>
    <row r="3" spans="1:60" ht="25.05" customHeight="1" x14ac:dyDescent="0.25">
      <c r="A3" s="140" t="s">
        <v>9</v>
      </c>
      <c r="B3" s="49" t="s">
        <v>43</v>
      </c>
      <c r="C3" s="246" t="s">
        <v>45</v>
      </c>
      <c r="D3" s="247"/>
      <c r="E3" s="247"/>
      <c r="F3" s="247"/>
      <c r="G3" s="248"/>
      <c r="AC3" s="122" t="s">
        <v>66</v>
      </c>
      <c r="AG3" t="s">
        <v>67</v>
      </c>
    </row>
    <row r="4" spans="1:60" ht="25.05" customHeight="1" x14ac:dyDescent="0.25">
      <c r="A4" s="141" t="s">
        <v>10</v>
      </c>
      <c r="B4" s="142" t="s">
        <v>43</v>
      </c>
      <c r="C4" s="249" t="s">
        <v>44</v>
      </c>
      <c r="D4" s="250"/>
      <c r="E4" s="250"/>
      <c r="F4" s="250"/>
      <c r="G4" s="251"/>
      <c r="AG4" t="s">
        <v>68</v>
      </c>
    </row>
    <row r="5" spans="1:60" x14ac:dyDescent="0.25">
      <c r="D5" s="10"/>
    </row>
    <row r="6" spans="1:60" ht="39.6" x14ac:dyDescent="0.25">
      <c r="A6" s="144" t="s">
        <v>69</v>
      </c>
      <c r="B6" s="146" t="s">
        <v>70</v>
      </c>
      <c r="C6" s="146" t="s">
        <v>71</v>
      </c>
      <c r="D6" s="145" t="s">
        <v>72</v>
      </c>
      <c r="E6" s="144" t="s">
        <v>73</v>
      </c>
      <c r="F6" s="143" t="s">
        <v>74</v>
      </c>
      <c r="G6" s="144" t="s">
        <v>31</v>
      </c>
      <c r="H6" s="147" t="s">
        <v>32</v>
      </c>
      <c r="I6" s="147" t="s">
        <v>75</v>
      </c>
      <c r="J6" s="147" t="s">
        <v>33</v>
      </c>
      <c r="K6" s="147" t="s">
        <v>76</v>
      </c>
      <c r="L6" s="147" t="s">
        <v>77</v>
      </c>
      <c r="M6" s="147" t="s">
        <v>78</v>
      </c>
      <c r="N6" s="147" t="s">
        <v>79</v>
      </c>
      <c r="O6" s="147" t="s">
        <v>80</v>
      </c>
      <c r="P6" s="147" t="s">
        <v>81</v>
      </c>
      <c r="Q6" s="147" t="s">
        <v>82</v>
      </c>
      <c r="R6" s="147" t="s">
        <v>83</v>
      </c>
      <c r="S6" s="147" t="s">
        <v>84</v>
      </c>
      <c r="T6" s="147" t="s">
        <v>85</v>
      </c>
      <c r="U6" s="147" t="s">
        <v>86</v>
      </c>
      <c r="V6" s="147" t="s">
        <v>87</v>
      </c>
      <c r="W6" s="147" t="s">
        <v>88</v>
      </c>
      <c r="X6" s="147" t="s">
        <v>89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5">
      <c r="A8" s="162" t="s">
        <v>90</v>
      </c>
      <c r="B8" s="163" t="s">
        <v>55</v>
      </c>
      <c r="C8" s="181" t="s">
        <v>56</v>
      </c>
      <c r="D8" s="164"/>
      <c r="E8" s="165"/>
      <c r="F8" s="166"/>
      <c r="G8" s="167">
        <f>SUMIF(AG9:AG19,"&lt;&gt;NOR",G9:G19)</f>
        <v>0</v>
      </c>
      <c r="H8" s="161"/>
      <c r="I8" s="161">
        <f>SUM(I9:I19)</f>
        <v>0</v>
      </c>
      <c r="J8" s="161"/>
      <c r="K8" s="161">
        <f>SUM(K9:K19)</f>
        <v>0</v>
      </c>
      <c r="L8" s="161"/>
      <c r="M8" s="161">
        <f>SUM(M9:M19)</f>
        <v>0</v>
      </c>
      <c r="N8" s="161"/>
      <c r="O8" s="161">
        <f>SUM(O9:O19)</f>
        <v>0</v>
      </c>
      <c r="P8" s="161"/>
      <c r="Q8" s="161">
        <f>SUM(Q9:Q19)</f>
        <v>0</v>
      </c>
      <c r="R8" s="161"/>
      <c r="S8" s="161"/>
      <c r="T8" s="161"/>
      <c r="U8" s="161"/>
      <c r="V8" s="161">
        <f>SUM(V9:V19)</f>
        <v>51.92</v>
      </c>
      <c r="W8" s="161"/>
      <c r="X8" s="161"/>
      <c r="AG8" t="s">
        <v>91</v>
      </c>
    </row>
    <row r="9" spans="1:60" outlineLevel="1" x14ac:dyDescent="0.25">
      <c r="A9" s="168">
        <v>1</v>
      </c>
      <c r="B9" s="169" t="s">
        <v>92</v>
      </c>
      <c r="C9" s="182" t="s">
        <v>93</v>
      </c>
      <c r="D9" s="170" t="s">
        <v>94</v>
      </c>
      <c r="E9" s="171">
        <v>87.083399999999997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95</v>
      </c>
      <c r="T9" s="157" t="s">
        <v>95</v>
      </c>
      <c r="U9" s="157">
        <v>0.42199999999999999</v>
      </c>
      <c r="V9" s="157">
        <f>ROUND(E9*U9,2)</f>
        <v>36.75</v>
      </c>
      <c r="W9" s="157"/>
      <c r="X9" s="157" t="s">
        <v>96</v>
      </c>
      <c r="Y9" s="148"/>
      <c r="Z9" s="148"/>
      <c r="AA9" s="148"/>
      <c r="AB9" s="148"/>
      <c r="AC9" s="148"/>
      <c r="AD9" s="148"/>
      <c r="AE9" s="148"/>
      <c r="AF9" s="148"/>
      <c r="AG9" s="148" t="s">
        <v>97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55"/>
      <c r="B10" s="156"/>
      <c r="C10" s="183" t="s">
        <v>98</v>
      </c>
      <c r="D10" s="159"/>
      <c r="E10" s="160">
        <v>73.574399999999997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99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55"/>
      <c r="B11" s="156"/>
      <c r="C11" s="183" t="s">
        <v>100</v>
      </c>
      <c r="D11" s="159"/>
      <c r="E11" s="160">
        <v>13.509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99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5">
      <c r="A12" s="174">
        <v>2</v>
      </c>
      <c r="B12" s="175" t="s">
        <v>101</v>
      </c>
      <c r="C12" s="184" t="s">
        <v>102</v>
      </c>
      <c r="D12" s="176" t="s">
        <v>94</v>
      </c>
      <c r="E12" s="177">
        <v>87.083399999999997</v>
      </c>
      <c r="F12" s="178"/>
      <c r="G12" s="179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7">
        <v>0</v>
      </c>
      <c r="O12" s="157">
        <f>ROUND(E12*N12,2)</f>
        <v>0</v>
      </c>
      <c r="P12" s="157">
        <v>0</v>
      </c>
      <c r="Q12" s="157">
        <f>ROUND(E12*P12,2)</f>
        <v>0</v>
      </c>
      <c r="R12" s="157"/>
      <c r="S12" s="157" t="s">
        <v>95</v>
      </c>
      <c r="T12" s="157" t="s">
        <v>95</v>
      </c>
      <c r="U12" s="157">
        <v>8.7999999999999995E-2</v>
      </c>
      <c r="V12" s="157">
        <f>ROUND(E12*U12,2)</f>
        <v>7.66</v>
      </c>
      <c r="W12" s="157"/>
      <c r="X12" s="157" t="s">
        <v>96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68">
        <v>3</v>
      </c>
      <c r="B13" s="169" t="s">
        <v>103</v>
      </c>
      <c r="C13" s="182" t="s">
        <v>104</v>
      </c>
      <c r="D13" s="170" t="s">
        <v>94</v>
      </c>
      <c r="E13" s="171">
        <v>84.081400000000002</v>
      </c>
      <c r="F13" s="172"/>
      <c r="G13" s="173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7"/>
      <c r="S13" s="157" t="s">
        <v>95</v>
      </c>
      <c r="T13" s="157" t="s">
        <v>95</v>
      </c>
      <c r="U13" s="157">
        <v>1.0999999999999999E-2</v>
      </c>
      <c r="V13" s="157">
        <f>ROUND(E13*U13,2)</f>
        <v>0.92</v>
      </c>
      <c r="W13" s="157"/>
      <c r="X13" s="157" t="s">
        <v>96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97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55"/>
      <c r="B14" s="156"/>
      <c r="C14" s="183" t="s">
        <v>105</v>
      </c>
      <c r="D14" s="159"/>
      <c r="E14" s="160">
        <v>84.081400000000002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99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68">
        <v>4</v>
      </c>
      <c r="B15" s="169" t="s">
        <v>106</v>
      </c>
      <c r="C15" s="182" t="s">
        <v>107</v>
      </c>
      <c r="D15" s="170" t="s">
        <v>94</v>
      </c>
      <c r="E15" s="171">
        <v>420.40699999999998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21</v>
      </c>
      <c r="M15" s="157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7"/>
      <c r="S15" s="157" t="s">
        <v>95</v>
      </c>
      <c r="T15" s="157" t="s">
        <v>95</v>
      </c>
      <c r="U15" s="157">
        <v>0</v>
      </c>
      <c r="V15" s="157">
        <f>ROUND(E15*U15,2)</f>
        <v>0</v>
      </c>
      <c r="W15" s="157"/>
      <c r="X15" s="157" t="s">
        <v>96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55"/>
      <c r="B16" s="156"/>
      <c r="C16" s="183" t="s">
        <v>108</v>
      </c>
      <c r="D16" s="159"/>
      <c r="E16" s="160">
        <v>420.40699999999998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99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68">
        <v>5</v>
      </c>
      <c r="B17" s="169" t="s">
        <v>109</v>
      </c>
      <c r="C17" s="182" t="s">
        <v>110</v>
      </c>
      <c r="D17" s="170" t="s">
        <v>94</v>
      </c>
      <c r="E17" s="171">
        <v>3.0019999999999998</v>
      </c>
      <c r="F17" s="172"/>
      <c r="G17" s="173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21</v>
      </c>
      <c r="M17" s="157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7"/>
      <c r="S17" s="157" t="s">
        <v>95</v>
      </c>
      <c r="T17" s="157" t="s">
        <v>95</v>
      </c>
      <c r="U17" s="157">
        <v>2.1949999999999998</v>
      </c>
      <c r="V17" s="157">
        <f>ROUND(E17*U17,2)</f>
        <v>6.59</v>
      </c>
      <c r="W17" s="157"/>
      <c r="X17" s="157" t="s">
        <v>96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55"/>
      <c r="B18" s="156"/>
      <c r="C18" s="183" t="s">
        <v>111</v>
      </c>
      <c r="D18" s="159"/>
      <c r="E18" s="160">
        <v>3.0019999999999998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99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74">
        <v>6</v>
      </c>
      <c r="B19" s="175" t="s">
        <v>112</v>
      </c>
      <c r="C19" s="184" t="s">
        <v>113</v>
      </c>
      <c r="D19" s="176" t="s">
        <v>94</v>
      </c>
      <c r="E19" s="177">
        <v>84.081400000000002</v>
      </c>
      <c r="F19" s="178"/>
      <c r="G19" s="179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21</v>
      </c>
      <c r="M19" s="157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7"/>
      <c r="S19" s="157" t="s">
        <v>95</v>
      </c>
      <c r="T19" s="157" t="s">
        <v>95</v>
      </c>
      <c r="U19" s="157">
        <v>0</v>
      </c>
      <c r="V19" s="157">
        <f>ROUND(E19*U19,2)</f>
        <v>0</v>
      </c>
      <c r="W19" s="157"/>
      <c r="X19" s="157" t="s">
        <v>96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5">
      <c r="A20" s="162" t="s">
        <v>90</v>
      </c>
      <c r="B20" s="163" t="s">
        <v>57</v>
      </c>
      <c r="C20" s="181" t="s">
        <v>58</v>
      </c>
      <c r="D20" s="164"/>
      <c r="E20" s="165"/>
      <c r="F20" s="166"/>
      <c r="G20" s="167">
        <f>SUMIF(AG21:AG29,"&lt;&gt;NOR",G21:G29)</f>
        <v>0</v>
      </c>
      <c r="H20" s="161"/>
      <c r="I20" s="161">
        <f>SUM(I21:I29)</f>
        <v>0</v>
      </c>
      <c r="J20" s="161"/>
      <c r="K20" s="161">
        <f>SUM(K21:K29)</f>
        <v>0</v>
      </c>
      <c r="L20" s="161"/>
      <c r="M20" s="161">
        <f>SUM(M21:M29)</f>
        <v>0</v>
      </c>
      <c r="N20" s="161"/>
      <c r="O20" s="161">
        <f>SUM(O21:O29)</f>
        <v>160.84</v>
      </c>
      <c r="P20" s="161"/>
      <c r="Q20" s="161">
        <f>SUM(Q21:Q29)</f>
        <v>0</v>
      </c>
      <c r="R20" s="161"/>
      <c r="S20" s="161"/>
      <c r="T20" s="161"/>
      <c r="U20" s="161"/>
      <c r="V20" s="161">
        <f>SUM(V21:V29)</f>
        <v>183.31</v>
      </c>
      <c r="W20" s="161"/>
      <c r="X20" s="161"/>
      <c r="AG20" t="s">
        <v>91</v>
      </c>
    </row>
    <row r="21" spans="1:60" outlineLevel="1" x14ac:dyDescent="0.25">
      <c r="A21" s="168">
        <v>7</v>
      </c>
      <c r="B21" s="169" t="s">
        <v>114</v>
      </c>
      <c r="C21" s="182" t="s">
        <v>115</v>
      </c>
      <c r="D21" s="170" t="s">
        <v>116</v>
      </c>
      <c r="E21" s="171">
        <v>229.92</v>
      </c>
      <c r="F21" s="172"/>
      <c r="G21" s="173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21</v>
      </c>
      <c r="M21" s="157">
        <f>G21*(1+L21/100)</f>
        <v>0</v>
      </c>
      <c r="N21" s="157">
        <v>0</v>
      </c>
      <c r="O21" s="157">
        <f>ROUND(E21*N21,2)</f>
        <v>0</v>
      </c>
      <c r="P21" s="157">
        <v>0</v>
      </c>
      <c r="Q21" s="157">
        <f>ROUND(E21*P21,2)</f>
        <v>0</v>
      </c>
      <c r="R21" s="157"/>
      <c r="S21" s="157" t="s">
        <v>95</v>
      </c>
      <c r="T21" s="157" t="s">
        <v>95</v>
      </c>
      <c r="U21" s="157">
        <v>0.15</v>
      </c>
      <c r="V21" s="157">
        <f>ROUND(E21*U21,2)</f>
        <v>34.49</v>
      </c>
      <c r="W21" s="157"/>
      <c r="X21" s="157" t="s">
        <v>96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97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55"/>
      <c r="B22" s="156"/>
      <c r="C22" s="183" t="s">
        <v>117</v>
      </c>
      <c r="D22" s="159"/>
      <c r="E22" s="160">
        <v>229.92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99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68">
        <v>8</v>
      </c>
      <c r="B23" s="169" t="s">
        <v>118</v>
      </c>
      <c r="C23" s="182" t="s">
        <v>119</v>
      </c>
      <c r="D23" s="170" t="s">
        <v>116</v>
      </c>
      <c r="E23" s="171">
        <v>229.92</v>
      </c>
      <c r="F23" s="172"/>
      <c r="G23" s="173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21</v>
      </c>
      <c r="M23" s="157">
        <f>G23*(1+L23/100)</f>
        <v>0</v>
      </c>
      <c r="N23" s="157">
        <v>0.441</v>
      </c>
      <c r="O23" s="157">
        <f>ROUND(E23*N23,2)</f>
        <v>101.39</v>
      </c>
      <c r="P23" s="157">
        <v>0</v>
      </c>
      <c r="Q23" s="157">
        <f>ROUND(E23*P23,2)</f>
        <v>0</v>
      </c>
      <c r="R23" s="157"/>
      <c r="S23" s="157" t="s">
        <v>95</v>
      </c>
      <c r="T23" s="157" t="s">
        <v>95</v>
      </c>
      <c r="U23" s="157">
        <v>2.9000000000000001E-2</v>
      </c>
      <c r="V23" s="157">
        <f>ROUND(E23*U23,2)</f>
        <v>6.67</v>
      </c>
      <c r="W23" s="157"/>
      <c r="X23" s="157" t="s">
        <v>96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55"/>
      <c r="B24" s="156"/>
      <c r="C24" s="183" t="s">
        <v>117</v>
      </c>
      <c r="D24" s="159"/>
      <c r="E24" s="160">
        <v>229.92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99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68">
        <v>9</v>
      </c>
      <c r="B25" s="169" t="s">
        <v>120</v>
      </c>
      <c r="C25" s="182" t="s">
        <v>121</v>
      </c>
      <c r="D25" s="170" t="s">
        <v>116</v>
      </c>
      <c r="E25" s="171">
        <v>229.92</v>
      </c>
      <c r="F25" s="172"/>
      <c r="G25" s="173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21</v>
      </c>
      <c r="M25" s="157">
        <f>G25*(1+L25/100)</f>
        <v>0</v>
      </c>
      <c r="N25" s="157">
        <v>7.3899999999999993E-2</v>
      </c>
      <c r="O25" s="157">
        <f>ROUND(E25*N25,2)</f>
        <v>16.989999999999998</v>
      </c>
      <c r="P25" s="157">
        <v>0</v>
      </c>
      <c r="Q25" s="157">
        <f>ROUND(E25*P25,2)</f>
        <v>0</v>
      </c>
      <c r="R25" s="157"/>
      <c r="S25" s="157" t="s">
        <v>95</v>
      </c>
      <c r="T25" s="157" t="s">
        <v>95</v>
      </c>
      <c r="U25" s="157">
        <v>0.47799999999999998</v>
      </c>
      <c r="V25" s="157">
        <f>ROUND(E25*U25,2)</f>
        <v>109.9</v>
      </c>
      <c r="W25" s="157"/>
      <c r="X25" s="157" t="s">
        <v>96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55"/>
      <c r="B26" s="156"/>
      <c r="C26" s="183" t="s">
        <v>117</v>
      </c>
      <c r="D26" s="159"/>
      <c r="E26" s="160">
        <v>229.92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99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74">
        <v>10</v>
      </c>
      <c r="B27" s="175" t="s">
        <v>122</v>
      </c>
      <c r="C27" s="184" t="s">
        <v>123</v>
      </c>
      <c r="D27" s="176" t="s">
        <v>124</v>
      </c>
      <c r="E27" s="177">
        <v>75</v>
      </c>
      <c r="F27" s="178"/>
      <c r="G27" s="179">
        <f>ROUND(E27*F27,2)</f>
        <v>0</v>
      </c>
      <c r="H27" s="158"/>
      <c r="I27" s="157">
        <f>ROUND(E27*H27,2)</f>
        <v>0</v>
      </c>
      <c r="J27" s="158"/>
      <c r="K27" s="157">
        <f>ROUND(E27*J27,2)</f>
        <v>0</v>
      </c>
      <c r="L27" s="157">
        <v>21</v>
      </c>
      <c r="M27" s="157">
        <f>G27*(1+L27/100)</f>
        <v>0</v>
      </c>
      <c r="N27" s="157">
        <v>3.6000000000000002E-4</v>
      </c>
      <c r="O27" s="157">
        <f>ROUND(E27*N27,2)</f>
        <v>0.03</v>
      </c>
      <c r="P27" s="157">
        <v>0</v>
      </c>
      <c r="Q27" s="157">
        <f>ROUND(E27*P27,2)</f>
        <v>0</v>
      </c>
      <c r="R27" s="157"/>
      <c r="S27" s="157" t="s">
        <v>95</v>
      </c>
      <c r="T27" s="157" t="s">
        <v>95</v>
      </c>
      <c r="U27" s="157">
        <v>0.43</v>
      </c>
      <c r="V27" s="157">
        <f>ROUND(E27*U27,2)</f>
        <v>32.25</v>
      </c>
      <c r="W27" s="157"/>
      <c r="X27" s="157" t="s">
        <v>96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97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68">
        <v>11</v>
      </c>
      <c r="B28" s="169" t="s">
        <v>125</v>
      </c>
      <c r="C28" s="182" t="s">
        <v>126</v>
      </c>
      <c r="D28" s="170" t="s">
        <v>116</v>
      </c>
      <c r="E28" s="171">
        <v>246.01439999999999</v>
      </c>
      <c r="F28" s="172"/>
      <c r="G28" s="173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57">
        <v>0.17244999999999999</v>
      </c>
      <c r="O28" s="157">
        <f>ROUND(E28*N28,2)</f>
        <v>42.43</v>
      </c>
      <c r="P28" s="157">
        <v>0</v>
      </c>
      <c r="Q28" s="157">
        <f>ROUND(E28*P28,2)</f>
        <v>0</v>
      </c>
      <c r="R28" s="157" t="s">
        <v>127</v>
      </c>
      <c r="S28" s="157" t="s">
        <v>95</v>
      </c>
      <c r="T28" s="157" t="s">
        <v>95</v>
      </c>
      <c r="U28" s="157">
        <v>0</v>
      </c>
      <c r="V28" s="157">
        <f>ROUND(E28*U28,2)</f>
        <v>0</v>
      </c>
      <c r="W28" s="157"/>
      <c r="X28" s="157" t="s">
        <v>128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129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55"/>
      <c r="B29" s="156"/>
      <c r="C29" s="183" t="s">
        <v>130</v>
      </c>
      <c r="D29" s="159"/>
      <c r="E29" s="160">
        <v>246.01439999999999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99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5">
      <c r="A30" s="162" t="s">
        <v>90</v>
      </c>
      <c r="B30" s="163" t="s">
        <v>59</v>
      </c>
      <c r="C30" s="181" t="s">
        <v>60</v>
      </c>
      <c r="D30" s="164"/>
      <c r="E30" s="165"/>
      <c r="F30" s="166"/>
      <c r="G30" s="167">
        <f>SUMIF(AG31:AG32,"&lt;&gt;NOR",G31:G32)</f>
        <v>0</v>
      </c>
      <c r="H30" s="161"/>
      <c r="I30" s="161">
        <f>SUM(I31:I32)</f>
        <v>0</v>
      </c>
      <c r="J30" s="161"/>
      <c r="K30" s="161">
        <f>SUM(K31:K32)</f>
        <v>0</v>
      </c>
      <c r="L30" s="161"/>
      <c r="M30" s="161">
        <f>SUM(M31:M32)</f>
        <v>0</v>
      </c>
      <c r="N30" s="161"/>
      <c r="O30" s="161">
        <f>SUM(O31:O32)</f>
        <v>46.3</v>
      </c>
      <c r="P30" s="161"/>
      <c r="Q30" s="161">
        <f>SUM(Q31:Q32)</f>
        <v>0</v>
      </c>
      <c r="R30" s="161"/>
      <c r="S30" s="161"/>
      <c r="T30" s="161"/>
      <c r="U30" s="161"/>
      <c r="V30" s="161">
        <f>SUM(V31:V32)</f>
        <v>40.83</v>
      </c>
      <c r="W30" s="161"/>
      <c r="X30" s="161"/>
      <c r="AG30" t="s">
        <v>91</v>
      </c>
    </row>
    <row r="31" spans="1:60" ht="20.399999999999999" outlineLevel="1" x14ac:dyDescent="0.25">
      <c r="A31" s="168">
        <v>12</v>
      </c>
      <c r="B31" s="169" t="s">
        <v>131</v>
      </c>
      <c r="C31" s="182" t="s">
        <v>132</v>
      </c>
      <c r="D31" s="170" t="s">
        <v>124</v>
      </c>
      <c r="E31" s="171">
        <v>150.1</v>
      </c>
      <c r="F31" s="172"/>
      <c r="G31" s="173">
        <f>ROUND(E31*F31,2)</f>
        <v>0</v>
      </c>
      <c r="H31" s="158"/>
      <c r="I31" s="157">
        <f>ROUND(E31*H31,2)</f>
        <v>0</v>
      </c>
      <c r="J31" s="158"/>
      <c r="K31" s="157">
        <f>ROUND(E31*J31,2)</f>
        <v>0</v>
      </c>
      <c r="L31" s="157">
        <v>21</v>
      </c>
      <c r="M31" s="157">
        <f>G31*(1+L31/100)</f>
        <v>0</v>
      </c>
      <c r="N31" s="157">
        <v>0.30847000000000002</v>
      </c>
      <c r="O31" s="157">
        <f>ROUND(E31*N31,2)</f>
        <v>46.3</v>
      </c>
      <c r="P31" s="157">
        <v>0</v>
      </c>
      <c r="Q31" s="157">
        <f>ROUND(E31*P31,2)</f>
        <v>0</v>
      </c>
      <c r="R31" s="157"/>
      <c r="S31" s="157" t="s">
        <v>95</v>
      </c>
      <c r="T31" s="157" t="s">
        <v>95</v>
      </c>
      <c r="U31" s="157">
        <v>0.27200000000000002</v>
      </c>
      <c r="V31" s="157">
        <f>ROUND(E31*U31,2)</f>
        <v>40.83</v>
      </c>
      <c r="W31" s="157"/>
      <c r="X31" s="157" t="s">
        <v>96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97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55"/>
      <c r="B32" s="156"/>
      <c r="C32" s="183" t="s">
        <v>133</v>
      </c>
      <c r="D32" s="159"/>
      <c r="E32" s="160">
        <v>150.1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99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5">
      <c r="A33" s="162" t="s">
        <v>90</v>
      </c>
      <c r="B33" s="163" t="s">
        <v>61</v>
      </c>
      <c r="C33" s="181" t="s">
        <v>62</v>
      </c>
      <c r="D33" s="164"/>
      <c r="E33" s="165"/>
      <c r="F33" s="166"/>
      <c r="G33" s="167">
        <f>SUMIF(AG34:AG34,"&lt;&gt;NOR",G34:G34)</f>
        <v>0</v>
      </c>
      <c r="H33" s="161"/>
      <c r="I33" s="161">
        <f>SUM(I34:I34)</f>
        <v>0</v>
      </c>
      <c r="J33" s="161"/>
      <c r="K33" s="161">
        <f>SUM(K34:K34)</f>
        <v>0</v>
      </c>
      <c r="L33" s="161"/>
      <c r="M33" s="161">
        <f>SUM(M34:M34)</f>
        <v>0</v>
      </c>
      <c r="N33" s="161"/>
      <c r="O33" s="161">
        <f>SUM(O34:O34)</f>
        <v>0</v>
      </c>
      <c r="P33" s="161"/>
      <c r="Q33" s="161">
        <f>SUM(Q34:Q34)</f>
        <v>0</v>
      </c>
      <c r="R33" s="161"/>
      <c r="S33" s="161"/>
      <c r="T33" s="161"/>
      <c r="U33" s="161"/>
      <c r="V33" s="161">
        <f>SUM(V34:V34)</f>
        <v>80.78</v>
      </c>
      <c r="W33" s="161"/>
      <c r="X33" s="161"/>
      <c r="AG33" t="s">
        <v>91</v>
      </c>
    </row>
    <row r="34" spans="1:60" outlineLevel="1" x14ac:dyDescent="0.25">
      <c r="A34" s="174">
        <v>13</v>
      </c>
      <c r="B34" s="175" t="s">
        <v>134</v>
      </c>
      <c r="C34" s="184" t="s">
        <v>135</v>
      </c>
      <c r="D34" s="176" t="s">
        <v>136</v>
      </c>
      <c r="E34" s="177">
        <v>207.13934</v>
      </c>
      <c r="F34" s="178"/>
      <c r="G34" s="179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21</v>
      </c>
      <c r="M34" s="157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7"/>
      <c r="S34" s="157" t="s">
        <v>95</v>
      </c>
      <c r="T34" s="157" t="s">
        <v>95</v>
      </c>
      <c r="U34" s="157">
        <v>0.39</v>
      </c>
      <c r="V34" s="157">
        <f>ROUND(E34*U34,2)</f>
        <v>80.78</v>
      </c>
      <c r="W34" s="157"/>
      <c r="X34" s="157" t="s">
        <v>137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138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5">
      <c r="A35" s="162" t="s">
        <v>90</v>
      </c>
      <c r="B35" s="163" t="s">
        <v>63</v>
      </c>
      <c r="C35" s="181" t="s">
        <v>29</v>
      </c>
      <c r="D35" s="164"/>
      <c r="E35" s="165"/>
      <c r="F35" s="166"/>
      <c r="G35" s="167">
        <f>SUMIF(AG36:AG38,"&lt;&gt;NOR",G36:G38)</f>
        <v>0</v>
      </c>
      <c r="H35" s="161"/>
      <c r="I35" s="161">
        <f>SUM(I36:I38)</f>
        <v>0</v>
      </c>
      <c r="J35" s="161"/>
      <c r="K35" s="161">
        <f>SUM(K36:K38)</f>
        <v>0</v>
      </c>
      <c r="L35" s="161"/>
      <c r="M35" s="161">
        <f>SUM(M36:M38)</f>
        <v>0</v>
      </c>
      <c r="N35" s="161"/>
      <c r="O35" s="161">
        <f>SUM(O36:O38)</f>
        <v>0</v>
      </c>
      <c r="P35" s="161"/>
      <c r="Q35" s="161">
        <f>SUM(Q36:Q38)</f>
        <v>0</v>
      </c>
      <c r="R35" s="161"/>
      <c r="S35" s="161"/>
      <c r="T35" s="161"/>
      <c r="U35" s="161"/>
      <c r="V35" s="161">
        <f>SUM(V36:V38)</f>
        <v>0</v>
      </c>
      <c r="W35" s="161"/>
      <c r="X35" s="161"/>
      <c r="AG35" t="s">
        <v>91</v>
      </c>
    </row>
    <row r="36" spans="1:60" outlineLevel="1" x14ac:dyDescent="0.25">
      <c r="A36" s="168">
        <v>14</v>
      </c>
      <c r="B36" s="169" t="s">
        <v>139</v>
      </c>
      <c r="C36" s="182" t="s">
        <v>156</v>
      </c>
      <c r="D36" s="170" t="s">
        <v>140</v>
      </c>
      <c r="E36" s="171">
        <v>1</v>
      </c>
      <c r="F36" s="172"/>
      <c r="G36" s="173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7">
        <v>0</v>
      </c>
      <c r="O36" s="157">
        <f>ROUND(E36*N36,2)</f>
        <v>0</v>
      </c>
      <c r="P36" s="157">
        <v>0</v>
      </c>
      <c r="Q36" s="157">
        <f>ROUND(E36*P36,2)</f>
        <v>0</v>
      </c>
      <c r="R36" s="157"/>
      <c r="S36" s="157" t="s">
        <v>95</v>
      </c>
      <c r="T36" s="157" t="s">
        <v>141</v>
      </c>
      <c r="U36" s="157">
        <v>0</v>
      </c>
      <c r="V36" s="157">
        <f>ROUND(E36*U36,2)</f>
        <v>0</v>
      </c>
      <c r="W36" s="157"/>
      <c r="X36" s="157" t="s">
        <v>142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143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55"/>
      <c r="B37" s="156"/>
      <c r="C37" s="266" t="s">
        <v>144</v>
      </c>
      <c r="D37" s="267"/>
      <c r="E37" s="267"/>
      <c r="F37" s="267"/>
      <c r="G37" s="26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145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55"/>
      <c r="B38" s="156"/>
      <c r="C38" s="268" t="s">
        <v>146</v>
      </c>
      <c r="D38" s="269"/>
      <c r="E38" s="269"/>
      <c r="F38" s="269"/>
      <c r="G38" s="269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145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5">
      <c r="A39" s="162" t="s">
        <v>90</v>
      </c>
      <c r="B39" s="163" t="s">
        <v>64</v>
      </c>
      <c r="C39" s="181" t="s">
        <v>30</v>
      </c>
      <c r="D39" s="164"/>
      <c r="E39" s="165"/>
      <c r="F39" s="166"/>
      <c r="G39" s="167">
        <f>SUMIF(AG40:AG42,"&lt;&gt;NOR",G40:G42)</f>
        <v>0</v>
      </c>
      <c r="H39" s="161"/>
      <c r="I39" s="161">
        <f>SUM(I40:I42)</f>
        <v>0</v>
      </c>
      <c r="J39" s="161"/>
      <c r="K39" s="161">
        <f>SUM(K40:K42)</f>
        <v>0</v>
      </c>
      <c r="L39" s="161"/>
      <c r="M39" s="161">
        <f>SUM(M40:M42)</f>
        <v>0</v>
      </c>
      <c r="N39" s="161"/>
      <c r="O39" s="161">
        <f>SUM(O40:O42)</f>
        <v>0</v>
      </c>
      <c r="P39" s="161"/>
      <c r="Q39" s="161">
        <f>SUM(Q40:Q42)</f>
        <v>0</v>
      </c>
      <c r="R39" s="161"/>
      <c r="S39" s="161"/>
      <c r="T39" s="161"/>
      <c r="U39" s="161"/>
      <c r="V39" s="161">
        <f>SUM(V40:V42)</f>
        <v>0</v>
      </c>
      <c r="W39" s="161"/>
      <c r="X39" s="161"/>
      <c r="AG39" t="s">
        <v>91</v>
      </c>
    </row>
    <row r="40" spans="1:60" outlineLevel="1" x14ac:dyDescent="0.25">
      <c r="A40" s="174">
        <v>15</v>
      </c>
      <c r="B40" s="175" t="s">
        <v>147</v>
      </c>
      <c r="C40" s="184" t="s">
        <v>148</v>
      </c>
      <c r="D40" s="176" t="s">
        <v>140</v>
      </c>
      <c r="E40" s="177">
        <v>1</v>
      </c>
      <c r="F40" s="178"/>
      <c r="G40" s="179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21</v>
      </c>
      <c r="M40" s="157">
        <f>G40*(1+L40/100)</f>
        <v>0</v>
      </c>
      <c r="N40" s="157">
        <v>0</v>
      </c>
      <c r="O40" s="157">
        <f>ROUND(E40*N40,2)</f>
        <v>0</v>
      </c>
      <c r="P40" s="157">
        <v>0</v>
      </c>
      <c r="Q40" s="157">
        <f>ROUND(E40*P40,2)</f>
        <v>0</v>
      </c>
      <c r="R40" s="157"/>
      <c r="S40" s="157" t="s">
        <v>95</v>
      </c>
      <c r="T40" s="157" t="s">
        <v>141</v>
      </c>
      <c r="U40" s="157">
        <v>0</v>
      </c>
      <c r="V40" s="157">
        <f>ROUND(E40*U40,2)</f>
        <v>0</v>
      </c>
      <c r="W40" s="157"/>
      <c r="X40" s="157" t="s">
        <v>142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143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68">
        <v>16</v>
      </c>
      <c r="B41" s="169" t="s">
        <v>149</v>
      </c>
      <c r="C41" s="182" t="s">
        <v>150</v>
      </c>
      <c r="D41" s="170" t="s">
        <v>140</v>
      </c>
      <c r="E41" s="171">
        <v>1</v>
      </c>
      <c r="F41" s="172"/>
      <c r="G41" s="173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21</v>
      </c>
      <c r="M41" s="157">
        <f>G41*(1+L41/100)</f>
        <v>0</v>
      </c>
      <c r="N41" s="157">
        <v>0</v>
      </c>
      <c r="O41" s="157">
        <f>ROUND(E41*N41,2)</f>
        <v>0</v>
      </c>
      <c r="P41" s="157">
        <v>0</v>
      </c>
      <c r="Q41" s="157">
        <f>ROUND(E41*P41,2)</f>
        <v>0</v>
      </c>
      <c r="R41" s="157"/>
      <c r="S41" s="157" t="s">
        <v>95</v>
      </c>
      <c r="T41" s="157" t="s">
        <v>141</v>
      </c>
      <c r="U41" s="157">
        <v>0</v>
      </c>
      <c r="V41" s="157">
        <f>ROUND(E41*U41,2)</f>
        <v>0</v>
      </c>
      <c r="W41" s="157"/>
      <c r="X41" s="157" t="s">
        <v>142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143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55"/>
      <c r="B42" s="156"/>
      <c r="C42" s="266" t="s">
        <v>151</v>
      </c>
      <c r="D42" s="267"/>
      <c r="E42" s="267"/>
      <c r="F42" s="267"/>
      <c r="G42" s="26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145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5">
      <c r="A43" s="3"/>
      <c r="B43" s="4"/>
      <c r="C43" s="185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AE43">
        <v>15</v>
      </c>
      <c r="AF43">
        <v>21</v>
      </c>
      <c r="AG43" t="s">
        <v>77</v>
      </c>
    </row>
    <row r="44" spans="1:60" x14ac:dyDescent="0.25">
      <c r="A44" s="151"/>
      <c r="B44" s="152" t="s">
        <v>31</v>
      </c>
      <c r="C44" s="186"/>
      <c r="D44" s="153"/>
      <c r="E44" s="154"/>
      <c r="F44" s="154"/>
      <c r="G44" s="180">
        <f>G8+G20+G30+G33+G35+G39</f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AE44">
        <f>SUMIF(L7:L42,AE43,G7:G42)</f>
        <v>0</v>
      </c>
      <c r="AF44">
        <f>SUMIF(L7:L42,AF43,G7:G42)</f>
        <v>0</v>
      </c>
      <c r="AG44" t="s">
        <v>152</v>
      </c>
    </row>
    <row r="45" spans="1:60" x14ac:dyDescent="0.25">
      <c r="A45" s="3"/>
      <c r="B45" s="4"/>
      <c r="C45" s="185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5">
      <c r="A46" s="3"/>
      <c r="B46" s="4"/>
      <c r="C46" s="185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5">
      <c r="A47" s="252" t="s">
        <v>153</v>
      </c>
      <c r="B47" s="252"/>
      <c r="C47" s="253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60" x14ac:dyDescent="0.25">
      <c r="A48" s="254"/>
      <c r="B48" s="255"/>
      <c r="C48" s="256"/>
      <c r="D48" s="255"/>
      <c r="E48" s="255"/>
      <c r="F48" s="255"/>
      <c r="G48" s="257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G48" t="s">
        <v>154</v>
      </c>
    </row>
    <row r="49" spans="1:33" x14ac:dyDescent="0.25">
      <c r="A49" s="258"/>
      <c r="B49" s="259"/>
      <c r="C49" s="260"/>
      <c r="D49" s="259"/>
      <c r="E49" s="259"/>
      <c r="F49" s="259"/>
      <c r="G49" s="261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33" x14ac:dyDescent="0.25">
      <c r="A50" s="258"/>
      <c r="B50" s="259"/>
      <c r="C50" s="260"/>
      <c r="D50" s="259"/>
      <c r="E50" s="259"/>
      <c r="F50" s="259"/>
      <c r="G50" s="261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33" x14ac:dyDescent="0.25">
      <c r="A51" s="258"/>
      <c r="B51" s="259"/>
      <c r="C51" s="260"/>
      <c r="D51" s="259"/>
      <c r="E51" s="259"/>
      <c r="F51" s="259"/>
      <c r="G51" s="261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5">
      <c r="A52" s="262"/>
      <c r="B52" s="263"/>
      <c r="C52" s="264"/>
      <c r="D52" s="263"/>
      <c r="E52" s="263"/>
      <c r="F52" s="263"/>
      <c r="G52" s="26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5">
      <c r="A53" s="3"/>
      <c r="B53" s="4"/>
      <c r="C53" s="185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33" x14ac:dyDescent="0.25">
      <c r="C54" s="187"/>
      <c r="D54" s="10"/>
      <c r="AG54" t="s">
        <v>155</v>
      </c>
    </row>
    <row r="55" spans="1:33" x14ac:dyDescent="0.25">
      <c r="D55" s="10"/>
    </row>
    <row r="56" spans="1:33" x14ac:dyDescent="0.25">
      <c r="D56" s="10"/>
    </row>
    <row r="57" spans="1:33" x14ac:dyDescent="0.25">
      <c r="D57" s="10"/>
    </row>
    <row r="58" spans="1:33" x14ac:dyDescent="0.25">
      <c r="D58" s="10"/>
    </row>
    <row r="59" spans="1:33" x14ac:dyDescent="0.25">
      <c r="D59" s="10"/>
    </row>
    <row r="60" spans="1:33" x14ac:dyDescent="0.25">
      <c r="D60" s="10"/>
    </row>
    <row r="61" spans="1:33" x14ac:dyDescent="0.25">
      <c r="D61" s="10"/>
    </row>
    <row r="62" spans="1:33" x14ac:dyDescent="0.25">
      <c r="D62" s="10"/>
    </row>
    <row r="63" spans="1:33" x14ac:dyDescent="0.25">
      <c r="D63" s="10"/>
    </row>
    <row r="64" spans="1:33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9">
    <mergeCell ref="A48:G52"/>
    <mergeCell ref="C37:G37"/>
    <mergeCell ref="C38:G38"/>
    <mergeCell ref="C42:G42"/>
    <mergeCell ref="A1:G1"/>
    <mergeCell ref="C2:G2"/>
    <mergeCell ref="C3:G3"/>
    <mergeCell ref="C4:G4"/>
    <mergeCell ref="A47:C4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2019-03-19T12:27:02Z</cp:lastPrinted>
  <dcterms:created xsi:type="dcterms:W3CDTF">2009-04-08T07:15:50Z</dcterms:created>
  <dcterms:modified xsi:type="dcterms:W3CDTF">2021-12-20T08:04:39Z</dcterms:modified>
</cp:coreProperties>
</file>